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autoCompressPictures="0"/>
  <mc:AlternateContent xmlns:mc="http://schemas.openxmlformats.org/markup-compatibility/2006">
    <mc:Choice Requires="x15">
      <x15ac:absPath xmlns:x15ac="http://schemas.microsoft.com/office/spreadsheetml/2010/11/ac" url="J:\Orga\Admin\AcadServ\03 - Academic Advising Services\CURRENT CASES\Nina\4C Entry Advising F23\"/>
    </mc:Choice>
  </mc:AlternateContent>
  <xr:revisionPtr revIDLastSave="0" documentId="13_ncr:1_{EFE0157F-A10F-4894-9695-46652E98CB11}" xr6:coauthVersionLast="36" xr6:coauthVersionMax="47" xr10:uidLastSave="{00000000-0000-0000-0000-000000000000}"/>
  <bookViews>
    <workbookView xWindow="0" yWindow="0" windowWidth="19200" windowHeight="6930" xr2:uid="{00000000-000D-0000-FFFF-FFFF00000000}"/>
  </bookViews>
  <sheets>
    <sheet name="Study Plan" sheetId="1" r:id="rId1"/>
    <sheet name="Entry Advising Form" sheetId="4" r:id="rId2"/>
    <sheet name="Workload Balance" sheetId="3" r:id="rId3"/>
    <sheet name="Extension Semesters" sheetId="2" r:id="rId4"/>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1" l="1"/>
  <c r="A40" i="1"/>
  <c r="A39" i="1"/>
  <c r="B25" i="4"/>
  <c r="B24" i="4"/>
  <c r="B20" i="4"/>
  <c r="B19" i="4"/>
  <c r="B8" i="4"/>
  <c r="A8" i="4"/>
  <c r="B6" i="4"/>
  <c r="A6" i="4"/>
  <c r="B7" i="4"/>
  <c r="A7" i="4"/>
  <c r="B5" i="4"/>
  <c r="A5" i="4"/>
  <c r="B4" i="4"/>
  <c r="A4" i="4"/>
  <c r="B3" i="4"/>
  <c r="A3" i="4"/>
  <c r="B10" i="3"/>
  <c r="B9" i="3"/>
  <c r="B8" i="3"/>
  <c r="B7" i="3"/>
  <c r="B6" i="3"/>
  <c r="B5" i="3"/>
  <c r="B4" i="3"/>
  <c r="B3" i="3"/>
  <c r="F55" i="1"/>
  <c r="E55" i="1"/>
  <c r="F54" i="1"/>
  <c r="E54" i="1"/>
  <c r="F53" i="1"/>
  <c r="E53" i="1"/>
  <c r="F52" i="1"/>
  <c r="E52" i="1"/>
  <c r="F51" i="1"/>
  <c r="E51" i="1"/>
  <c r="F48" i="1"/>
  <c r="E48" i="1"/>
  <c r="A48" i="1"/>
  <c r="A25" i="4"/>
  <c r="F47" i="1"/>
  <c r="E47" i="1"/>
  <c r="A47" i="1"/>
  <c r="A24" i="4"/>
  <c r="F42" i="1"/>
  <c r="E42" i="1"/>
  <c r="F41" i="1"/>
  <c r="E41" i="1"/>
  <c r="F40" i="1"/>
  <c r="E40" i="1"/>
  <c r="A20" i="4"/>
  <c r="F39" i="1"/>
  <c r="E39" i="1"/>
  <c r="A19" i="4"/>
  <c r="E32" i="1"/>
  <c r="E33" i="1"/>
  <c r="E34" i="1"/>
  <c r="E30" i="1"/>
  <c r="F71" i="1"/>
  <c r="F70" i="1"/>
  <c r="F66" i="1"/>
  <c r="F65" i="1"/>
  <c r="F64" i="1"/>
  <c r="F60" i="1"/>
  <c r="F34" i="1"/>
  <c r="F33" i="1"/>
  <c r="F32" i="1"/>
  <c r="F31" i="1"/>
  <c r="F29" i="1"/>
  <c r="F28" i="1"/>
  <c r="F27" i="1"/>
  <c r="F26" i="1"/>
  <c r="F25" i="1"/>
  <c r="F24" i="1"/>
  <c r="F23" i="1"/>
  <c r="F19" i="1"/>
  <c r="F18" i="1"/>
  <c r="F17" i="1"/>
  <c r="F16" i="1"/>
  <c r="F15" i="1"/>
  <c r="F14" i="1"/>
  <c r="B12" i="3"/>
  <c r="G71" i="1"/>
  <c r="G70" i="1"/>
  <c r="E15" i="1"/>
  <c r="E16" i="1"/>
  <c r="E17" i="1"/>
  <c r="E18" i="1"/>
  <c r="E19" i="1"/>
  <c r="E14" i="1"/>
  <c r="E71" i="1"/>
  <c r="E70" i="1"/>
  <c r="G64" i="1"/>
  <c r="G65" i="1"/>
  <c r="G66" i="1"/>
  <c r="E64" i="1"/>
  <c r="E65" i="1"/>
  <c r="E66" i="1"/>
  <c r="G60" i="1"/>
  <c r="E60" i="1"/>
  <c r="G24" i="1"/>
  <c r="G25" i="1"/>
  <c r="G26" i="1"/>
  <c r="G27" i="1"/>
  <c r="G28" i="1"/>
  <c r="G29" i="1"/>
  <c r="G31" i="1"/>
  <c r="G32" i="1"/>
  <c r="G33" i="1"/>
  <c r="G34" i="1"/>
  <c r="E24" i="1"/>
  <c r="E25" i="1"/>
  <c r="E26" i="1"/>
  <c r="E27" i="1"/>
  <c r="E28" i="1"/>
  <c r="E29" i="1"/>
  <c r="E31" i="1"/>
  <c r="E23" i="1"/>
  <c r="G23" i="1"/>
  <c r="G15" i="1"/>
  <c r="G16" i="1"/>
  <c r="G17" i="1"/>
  <c r="G18" i="1"/>
  <c r="G19" i="1"/>
  <c r="G14" i="1"/>
  <c r="C41" i="2"/>
  <c r="C21" i="2"/>
  <c r="C43" i="2"/>
  <c r="H75" i="1"/>
  <c r="J78" i="1"/>
  <c r="B75" i="1"/>
  <c r="E43" i="2"/>
  <c r="J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14" authorId="1" shapeId="0" xr:uid="{6CD84DB4-262E-491A-96CF-1ED514E4FBA0}">
      <text>
        <r>
          <rPr>
            <b/>
            <sz val="9"/>
            <color indexed="81"/>
            <rFont val="Tahoma"/>
            <family val="2"/>
          </rPr>
          <t>Please insert the semester in which you have taken/plan to take the module, e.g. Spring 2020</t>
        </r>
        <r>
          <rPr>
            <sz val="9"/>
            <color indexed="81"/>
            <rFont val="Tahoma"/>
            <family val="2"/>
          </rPr>
          <t xml:space="preserve">
</t>
        </r>
      </text>
    </comment>
    <comment ref="H21" authorId="0" shapeId="0" xr:uid="{853BF3E0-038E-4E6D-B634-DC3DD11F3470}">
      <text>
        <r>
          <rPr>
            <b/>
            <sz val="9"/>
            <color indexed="81"/>
            <rFont val="Tahoma"/>
            <family val="2"/>
          </rPr>
          <t xml:space="preserve">Either select all RIS Core modules or replace 15 CP of mandatory elective with CS Core modules.
</t>
        </r>
        <r>
          <rPr>
            <sz val="9"/>
            <color indexed="81"/>
            <rFont val="Tahoma"/>
            <family val="2"/>
          </rPr>
          <t xml:space="preserve">
</t>
        </r>
      </text>
    </comment>
    <comment ref="H25" authorId="0" shapeId="0" xr:uid="{FE72921B-BE46-49FD-8F6C-E497DB3A8173}">
      <text>
        <r>
          <rPr>
            <b/>
            <sz val="9"/>
            <color indexed="81"/>
            <rFont val="Tahoma"/>
            <family val="2"/>
          </rPr>
          <t>mandatory elective</t>
        </r>
        <r>
          <rPr>
            <sz val="9"/>
            <color indexed="81"/>
            <rFont val="Tahoma"/>
            <family val="2"/>
          </rPr>
          <t xml:space="preserve">
</t>
        </r>
      </text>
    </comment>
    <comment ref="H26" authorId="0" shapeId="0" xr:uid="{FA5055D3-E514-46A9-9A8F-94F24B7B8AC9}">
      <text>
        <r>
          <rPr>
            <b/>
            <sz val="9"/>
            <color indexed="81"/>
            <rFont val="Tahoma"/>
            <family val="2"/>
          </rPr>
          <t>mandatory elective</t>
        </r>
        <r>
          <rPr>
            <sz val="9"/>
            <color indexed="81"/>
            <rFont val="Tahoma"/>
            <family val="2"/>
          </rPr>
          <t xml:space="preserve">
</t>
        </r>
      </text>
    </comment>
    <comment ref="H27" authorId="0" shapeId="0" xr:uid="{E43E5DF5-1F2F-4BF3-A758-CFF76094618D}">
      <text>
        <r>
          <rPr>
            <b/>
            <sz val="9"/>
            <color indexed="81"/>
            <rFont val="Tahoma"/>
            <family val="2"/>
          </rPr>
          <t>mandatory elective</t>
        </r>
        <r>
          <rPr>
            <sz val="9"/>
            <color indexed="81"/>
            <rFont val="Tahoma"/>
            <family val="2"/>
          </rPr>
          <t xml:space="preserve">
</t>
        </r>
      </text>
    </comment>
    <comment ref="H28" authorId="0" shapeId="0" xr:uid="{EF73468E-40E9-4E73-A52D-D7723981B6E5}">
      <text>
        <r>
          <rPr>
            <b/>
            <sz val="9"/>
            <color indexed="81"/>
            <rFont val="Tahoma"/>
            <family val="2"/>
          </rPr>
          <t>mandatory elective</t>
        </r>
        <r>
          <rPr>
            <sz val="9"/>
            <color indexed="81"/>
            <rFont val="Tahoma"/>
            <family val="2"/>
          </rPr>
          <t xml:space="preserve">
</t>
        </r>
      </text>
    </comment>
    <comment ref="H29" authorId="0" shapeId="0" xr:uid="{F805FF01-B40E-452B-A574-A908FD2D820A}">
      <text>
        <r>
          <rPr>
            <b/>
            <sz val="9"/>
            <color indexed="81"/>
            <rFont val="Tahoma"/>
            <family val="2"/>
          </rPr>
          <t>mandatory elective</t>
        </r>
        <r>
          <rPr>
            <sz val="9"/>
            <color indexed="81"/>
            <rFont val="Tahoma"/>
            <family val="2"/>
          </rPr>
          <t xml:space="preserve">
</t>
        </r>
      </text>
    </comment>
    <comment ref="H32" authorId="0" shapeId="0" xr:uid="{EAA57972-D51C-403A-8484-D61FDD98A952}">
      <text>
        <r>
          <rPr>
            <b/>
            <sz val="9"/>
            <color indexed="81"/>
            <rFont val="Tahoma"/>
            <family val="2"/>
          </rPr>
          <t>The CS Study Program Handbooks list the default minor modules and their respective CPs.</t>
        </r>
        <r>
          <rPr>
            <sz val="9"/>
            <color indexed="81"/>
            <rFont val="Tahoma"/>
            <family val="2"/>
          </rPr>
          <t xml:space="preserve">
</t>
        </r>
      </text>
    </comment>
    <comment ref="F60" authorId="0" shapeId="0" xr:uid="{62952BA8-2AFE-495B-A0B4-42277CCD13E3}">
      <text>
        <r>
          <rPr>
            <b/>
            <sz val="9"/>
            <color indexed="81"/>
            <rFont val="Tahoma"/>
            <family val="2"/>
          </rPr>
          <t>Please make sure you have followed the official registration procedure and to submitted the relevant documents to CSC.</t>
        </r>
        <r>
          <rPr>
            <sz val="9"/>
            <color indexed="81"/>
            <rFont val="Tahoma"/>
            <family val="2"/>
          </rPr>
          <t xml:space="preserve">
</t>
        </r>
      </text>
    </comment>
    <comment ref="G60" authorId="0" shapeId="0" xr:uid="{FC082D91-4324-4ADC-A0CD-DEAE2F9C06D5}">
      <text>
        <r>
          <rPr>
            <b/>
            <sz val="9"/>
            <color indexed="81"/>
            <rFont val="Tahoma"/>
            <family val="2"/>
          </rPr>
          <t>Please make sure you have followed the official registration procedure and to submitted the relevant documents to CSC.</t>
        </r>
        <r>
          <rPr>
            <sz val="9"/>
            <color indexed="81"/>
            <rFont val="Tahoma"/>
            <family val="2"/>
          </rPr>
          <t xml:space="preserve">
</t>
        </r>
      </text>
    </comment>
    <comment ref="B82"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<sst xmlns="http://schemas.openxmlformats.org/spreadsheetml/2006/main" count="308" uniqueCount="134">
  <si>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</si>
  <si>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</si>
  <si>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</si>
  <si>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</si>
  <si>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</si>
  <si>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</si>
  <si>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</si>
  <si>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</si>
  <si>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</si>
  <si>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</si>
  <si>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</si>
  <si>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</si>
  <si>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</si>
  <si>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</si>
  <si>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</si>
  <si>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</si>
  <si>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</si>
  <si>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</si>
  <si>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</si>
  <si>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</si>
  <si>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</si>
  <si>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</si>
  <si>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</si>
  <si>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</si>
  <si>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</si>
  <si>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</si>
  <si>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</si>
  <si>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</si>
  <si>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</si>
  <si>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</si>
  <si>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</si>
  <si>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</si>
  <si>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</si>
  <si>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</si>
  <si>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</si>
  <si>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</si>
  <si>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</si>
  <si>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</si>
  <si>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</si>
  <si>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Function in the curriculum (Choice, Core, Methods, BQ, Language)</t>
  </si>
  <si>
    <t>Status (m, me)</t>
  </si>
  <si>
    <t>Total credits Semester 7</t>
  </si>
  <si>
    <t>Semester 8</t>
  </si>
  <si>
    <t>Total credits Semester 8</t>
  </si>
  <si>
    <t>Total credits semesters 7 &amp; 8</t>
  </si>
  <si>
    <t>Total Credits Degree</t>
  </si>
  <si>
    <t>For the purpose of applying for an extension, please fill in the second sheet of this form!</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</si>
  <si>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</si>
  <si>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</si>
  <si>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</si>
  <si>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</si>
  <si>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</si>
  <si>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</si>
  <si>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</si>
  <si>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</si>
  <si>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</si>
  <si>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CH-230</t>
  </si>
  <si>
    <t>Programming in C / C++</t>
  </si>
  <si>
    <t>CH-231</t>
  </si>
  <si>
    <t xml:space="preserve">Algorithms &amp; Data Structures </t>
  </si>
  <si>
    <t>CH-220</t>
  </si>
  <si>
    <t>Intro to RIS</t>
  </si>
  <si>
    <t>CAS-S-RIS-80X</t>
  </si>
  <si>
    <t>CA-RIS-800-T</t>
  </si>
  <si>
    <t>CA-RIS-800-S</t>
  </si>
  <si>
    <t>CO-540</t>
  </si>
  <si>
    <t>Robotics</t>
  </si>
  <si>
    <t>CO-541</t>
  </si>
  <si>
    <t>Machine Learning</t>
  </si>
  <si>
    <t>CO-542</t>
  </si>
  <si>
    <t>RIS Lab</t>
  </si>
  <si>
    <t>CO-543</t>
  </si>
  <si>
    <t>Automation</t>
  </si>
  <si>
    <t>CO-544</t>
  </si>
  <si>
    <t>Embedded System</t>
  </si>
  <si>
    <t>CO-545</t>
  </si>
  <si>
    <t xml:space="preserve">Control Systems </t>
  </si>
  <si>
    <t>CO-546</t>
  </si>
  <si>
    <t>Computer Vision</t>
  </si>
  <si>
    <t>CO-547</t>
  </si>
  <si>
    <t>Artificial Intelligence</t>
  </si>
  <si>
    <t>CO-548</t>
  </si>
  <si>
    <t>RIS Project</t>
  </si>
  <si>
    <t>Fall/Spring xxxx</t>
  </si>
  <si>
    <t>CH-140</t>
  </si>
  <si>
    <t>Classical Physics</t>
  </si>
  <si>
    <t>CH-211</t>
  </si>
  <si>
    <t>General Electrical Engineering I</t>
  </si>
  <si>
    <t>CH-232</t>
  </si>
  <si>
    <t>Introduction to Computer Science</t>
  </si>
  <si>
    <t>15 CP Minor Studies/ Elective Area</t>
  </si>
  <si>
    <t>Module Number</t>
  </si>
  <si>
    <t>Module Name</t>
  </si>
  <si>
    <t>Workload CP</t>
  </si>
  <si>
    <t>Fall 2023</t>
  </si>
  <si>
    <t>Spring 2024</t>
  </si>
  <si>
    <t>Total</t>
  </si>
  <si>
    <t>Methods modules</t>
  </si>
  <si>
    <t>me</t>
  </si>
  <si>
    <t xml:space="preserve">Probability &amp; Random Processes </t>
  </si>
  <si>
    <t>m</t>
  </si>
  <si>
    <t>Logic</t>
  </si>
  <si>
    <t>Causation /Correlation</t>
  </si>
  <si>
    <t>Agumentation Data Visualization Communication</t>
  </si>
  <si>
    <t>Linear Model- Matrices/ Complex Problem Solving</t>
  </si>
  <si>
    <t>Community Impact Project/ Agency, Leadership &amp; Accountabilty</t>
  </si>
  <si>
    <t>Status</t>
  </si>
  <si>
    <t>Major: RIS</t>
  </si>
  <si>
    <t>Language &amp; Humanities Modules</t>
  </si>
  <si>
    <t>Total Credits required: 5</t>
  </si>
  <si>
    <t>New Skills Modules</t>
  </si>
  <si>
    <t>Total Credits required: 20</t>
  </si>
  <si>
    <t>CTNS-01/02</t>
  </si>
  <si>
    <t xml:space="preserve">CTNS-03/04  </t>
  </si>
  <si>
    <t xml:space="preserve">CTNS-07/08 </t>
  </si>
  <si>
    <t>CTNS-05/06</t>
  </si>
  <si>
    <t xml:space="preserve">CTCI-950/ CTNS-09 </t>
  </si>
  <si>
    <t>Fall 2024</t>
  </si>
  <si>
    <t>Spring 2025</t>
  </si>
  <si>
    <t>Fall 2025</t>
  </si>
  <si>
    <t>Spring 2026</t>
  </si>
  <si>
    <t>Fall 2026</t>
  </si>
  <si>
    <t>Spring 2027</t>
  </si>
  <si>
    <t>Choice Modules</t>
  </si>
  <si>
    <t xml:space="preserve"> Methods Modules</t>
  </si>
  <si>
    <t xml:space="preserve">Minor: </t>
  </si>
  <si>
    <t xml:space="preserve">Major Change option after 1 semester: </t>
  </si>
  <si>
    <t>Major Change option after 1 year:</t>
  </si>
  <si>
    <t>CS or ECE</t>
  </si>
  <si>
    <t>CS</t>
  </si>
  <si>
    <t>Study Plan for:</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</si>
  <si>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03.09.23. If you have already started learning German, you will need to take a placement test to ensure you are allocated your correct level.</t>
  </si>
  <si>
    <t>CTMS-MAT-12</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</si>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</sst>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s>
  <borders count="2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right/>
      <top style="thin">
        <color auto="1"/>
      </top>
      <bottom style="medium">
        <color indexed="64"/>
      </bottom>
      <diagonal/>
    </border>
  </borders>
  <cellStyleXfs count="1">
    <xf numFmtId="0" fontId="0" fillId="0" borderId="0"/>
  </cellStyleXfs>
  <cellXfs count="114">
    <xf numFmtId="0" fontId="0" fillId="0" borderId="0" xfId="0"/>
    <xf numFmtId="0" fontId="0" fillId="0" borderId="0" xfId="0" applyBorder="1" applyProtection="1"/>
    <xf numFmtId="0" fontId="0" fillId="0" borderId="1" xfId="0" applyBorder="1" applyProtection="1"/>
    <xf numFmtId="0" fontId="0" fillId="2" borderId="3" xfId="0" applyFill="1" applyBorder="1" applyProtection="1"/>
    <xf numFmtId="0" fontId="0" fillId="2" borderId="4" xfId="0" applyFill="1" applyBorder="1" applyProtection="1"/>
    <xf numFmtId="0" fontId="4" fillId="4" borderId="0" xfId="0" applyFont="1" applyFill="1" applyBorder="1" applyProtection="1"/>
    <xf numFmtId="0" fontId="4" fillId="4" borderId="1" xfId="0" applyFont="1" applyFill="1" applyBorder="1" applyProtection="1"/>
    <xf numFmtId="0" fontId="5" fillId="4" borderId="0" xfId="0" applyFont="1" applyFill="1" applyBorder="1" applyProtection="1"/>
    <xf numFmtId="0" fontId="0" fillId="0" borderId="0" xfId="0"/>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pplyProtection="1">
      <alignment horizontal="center" wrapText="1"/>
    </xf>
    <xf numFmtId="0" fontId="2" fillId="0" borderId="2" xfId="0" applyFont="1" applyBorder="1" applyAlignment="1" applyProtection="1">
      <alignment horizontal="center"/>
    </xf>
    <xf numFmtId="0" fontId="1" fillId="0" borderId="0" xfId="0" applyFont="1" applyBorder="1" applyAlignment="1" applyProtection="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1" fontId="0" fillId="3" borderId="2" xfId="0" applyNumberFormat="1" applyFill="1" applyBorder="1" applyAlignment="1" applyProtection="1">
      <alignment wrapText="1"/>
      <protection locked="0"/>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3" borderId="13" xfId="0" applyNumberFormat="1" applyFill="1" applyBorder="1" applyAlignment="1" applyProtection="1">
      <alignment wrapText="1"/>
      <protection locked="0"/>
    </xf>
    <xf numFmtId="0" fontId="0" fillId="3" borderId="13" xfId="0" applyFill="1" applyBorder="1" applyAlignment="1" applyProtection="1">
      <alignment wrapText="1"/>
      <protection locked="0"/>
    </xf>
    <xf numFmtId="1" fontId="0" fillId="5" borderId="14"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2" fontId="0" fillId="5" borderId="15" xfId="0" applyNumberFormat="1" applyFill="1" applyBorder="1" applyAlignment="1" applyProtection="1">
      <alignment wrapText="1"/>
      <protection locked="0"/>
    </xf>
    <xf numFmtId="0" fontId="0" fillId="5" borderId="16" xfId="0" applyFill="1" applyBorder="1" applyAlignment="1" applyProtection="1">
      <alignment wrapText="1"/>
      <protection locked="0"/>
    </xf>
    <xf numFmtId="1" fontId="0" fillId="5" borderId="17" xfId="0" applyNumberFormat="1" applyFill="1" applyBorder="1" applyAlignment="1" applyProtection="1">
      <alignment wrapText="1"/>
      <protection locked="0"/>
    </xf>
    <xf numFmtId="0" fontId="0" fillId="5" borderId="18" xfId="0" applyFill="1" applyBorder="1" applyAlignment="1" applyProtection="1">
      <alignment wrapText="1"/>
      <protection locked="0"/>
    </xf>
    <xf numFmtId="1" fontId="0" fillId="5" borderId="19" xfId="0" applyNumberFormat="1" applyFill="1" applyBorder="1" applyAlignment="1" applyProtection="1">
      <alignment wrapText="1"/>
      <protection locked="0"/>
    </xf>
    <xf numFmtId="0" fontId="0" fillId="5" borderId="20" xfId="0" applyFill="1" applyBorder="1" applyAlignment="1" applyProtection="1">
      <alignment wrapText="1"/>
      <protection locked="0"/>
    </xf>
    <xf numFmtId="2" fontId="0" fillId="5" borderId="20" xfId="0" applyNumberFormat="1" applyFill="1" applyBorder="1" applyAlignment="1" applyProtection="1">
      <alignment wrapText="1"/>
      <protection locked="0"/>
    </xf>
    <xf numFmtId="0" fontId="0" fillId="5" borderId="21" xfId="0" applyFill="1" applyBorder="1" applyAlignment="1" applyProtection="1">
      <alignment wrapText="1"/>
      <protection locked="0"/>
    </xf>
    <xf numFmtId="0" fontId="0" fillId="0" borderId="5" xfId="0" applyBorder="1"/>
    <xf numFmtId="0" fontId="0" fillId="0" borderId="6" xfId="0" applyBorder="1"/>
    <xf numFmtId="0" fontId="0" fillId="0" borderId="7" xfId="0" applyBorder="1"/>
    <xf numFmtId="0" fontId="8" fillId="0" borderId="8" xfId="0" applyFont="1" applyBorder="1"/>
    <xf numFmtId="0" fontId="2" fillId="0" borderId="0" xfId="0" applyFont="1" applyBorder="1"/>
    <xf numFmtId="0" fontId="2" fillId="0" borderId="11" xfId="0" applyFont="1"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3" fillId="0" borderId="0" xfId="0" applyFont="1" applyAlignment="1">
      <alignment horizontal="center"/>
    </xf>
    <xf numFmtId="2" fontId="3" fillId="7" borderId="22" xfId="0" applyNumberFormat="1" applyFont="1" applyFill="1" applyBorder="1" applyProtection="1"/>
    <xf numFmtId="2" fontId="0" fillId="3" borderId="2" xfId="0" applyNumberFormat="1" applyFill="1" applyBorder="1" applyAlignment="1" applyProtection="1">
      <alignment wrapText="1"/>
    </xf>
    <xf numFmtId="2" fontId="0" fillId="5" borderId="2" xfId="0" applyNumberFormat="1" applyFill="1" applyBorder="1" applyAlignment="1" applyProtection="1">
      <alignment wrapText="1"/>
    </xf>
    <xf numFmtId="2" fontId="0" fillId="5" borderId="15" xfId="0" applyNumberFormat="1" applyFill="1" applyBorder="1" applyAlignment="1" applyProtection="1">
      <alignment wrapText="1"/>
    </xf>
    <xf numFmtId="2" fontId="0" fillId="5" borderId="20" xfId="0" applyNumberFormat="1" applyFill="1" applyBorder="1" applyAlignment="1" applyProtection="1">
      <alignment wrapText="1"/>
    </xf>
    <xf numFmtId="164" fontId="0" fillId="3" borderId="2" xfId="0" applyNumberFormat="1" applyFill="1" applyBorder="1" applyAlignment="1" applyProtection="1">
      <alignment wrapText="1"/>
    </xf>
    <xf numFmtId="2" fontId="1" fillId="3" borderId="2" xfId="0" applyNumberFormat="1" applyFont="1" applyFill="1" applyBorder="1" applyAlignment="1" applyProtection="1">
      <alignment wrapText="1"/>
    </xf>
    <xf numFmtId="2" fontId="13" fillId="3" borderId="2" xfId="0" applyNumberFormat="1" applyFont="1" applyFill="1" applyBorder="1" applyAlignment="1" applyProtection="1">
      <alignment wrapText="1"/>
    </xf>
    <xf numFmtId="2" fontId="0" fillId="3" borderId="13" xfId="0" applyNumberFormat="1" applyFill="1" applyBorder="1" applyAlignment="1" applyProtection="1">
      <alignment wrapText="1"/>
    </xf>
    <xf numFmtId="0" fontId="0" fillId="0" borderId="2" xfId="0" applyBorder="1"/>
    <xf numFmtId="0" fontId="0" fillId="0" borderId="23" xfId="0" applyBorder="1"/>
    <xf numFmtId="0" fontId="3" fillId="0" borderId="0" xfId="0" applyFont="1" applyAlignment="1">
      <alignment horizontal="center"/>
    </xf>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pplyProtection="1">
      <alignment wrapText="1"/>
    </xf>
    <xf numFmtId="2" fontId="0" fillId="8" borderId="2" xfId="0" applyNumberFormat="1" applyFill="1" applyBorder="1" applyAlignment="1" applyProtection="1">
      <alignment wrapText="1"/>
      <protection locked="0"/>
    </xf>
    <xf numFmtId="1" fontId="0" fillId="9" borderId="2" xfId="0" applyNumberFormat="1" applyFill="1" applyBorder="1" applyAlignment="1" applyProtection="1">
      <alignment wrapText="1"/>
    </xf>
    <xf numFmtId="0" fontId="0" fillId="9" borderId="2" xfId="0" applyFill="1" applyBorder="1" applyAlignment="1" applyProtection="1">
      <alignment wrapText="1"/>
      <protection locked="0"/>
    </xf>
    <xf numFmtId="1" fontId="0" fillId="8" borderId="2" xfId="0" applyNumberFormat="1" applyFill="1" applyBorder="1" applyAlignment="1" applyProtection="1"/>
    <xf numFmtId="1" fontId="0" fillId="3" borderId="2" xfId="0" applyNumberFormat="1" applyFill="1" applyBorder="1" applyAlignment="1" applyProtection="1">
      <alignment wrapText="1"/>
    </xf>
    <xf numFmtId="0" fontId="0" fillId="3" borderId="2" xfId="0" applyFill="1" applyBorder="1" applyAlignment="1" applyProtection="1">
      <alignment wrapText="1"/>
    </xf>
    <xf numFmtId="0" fontId="0" fillId="3" borderId="2" xfId="0" applyFill="1" applyBorder="1"/>
    <xf numFmtId="0" fontId="14" fillId="0" borderId="0" xfId="0" applyFont="1"/>
    <xf numFmtId="1" fontId="0" fillId="8" borderId="2" xfId="0" applyNumberFormat="1" applyFill="1" applyBorder="1" applyAlignment="1" applyProtection="1">
      <alignment wrapText="1"/>
    </xf>
    <xf numFmtId="1" fontId="0" fillId="3" borderId="2" xfId="0" applyNumberFormat="1" applyFill="1" applyBorder="1" applyAlignment="1"/>
    <xf numFmtId="2" fontId="0" fillId="3" borderId="2" xfId="0" applyNumberFormat="1" applyFill="1" applyBorder="1"/>
    <xf numFmtId="0" fontId="3" fillId="2" borderId="3" xfId="0" applyFont="1" applyFill="1" applyBorder="1"/>
    <xf numFmtId="0" fontId="2" fillId="3" borderId="3" xfId="0" applyFont="1" applyFill="1" applyBorder="1" applyAlignment="1" applyProtection="1">
      <alignment horizontal="left" wrapText="1"/>
      <protection locked="0"/>
    </xf>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0"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8" xfId="0" applyFill="1" applyBorder="1" applyAlignment="1">
      <alignment horizontal="left" wrapText="1"/>
    </xf>
    <xf numFmtId="0" fontId="0" fillId="6" borderId="0" xfId="0" applyFill="1" applyBorder="1" applyAlignment="1">
      <alignment horizontal="left" wrapText="1"/>
    </xf>
    <xf numFmtId="0" fontId="0" fillId="6"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Border="1" applyAlignment="1" applyProtection="1">
      <alignment horizontal="left" wrapText="1"/>
    </xf>
    <xf numFmtId="0" fontId="0" fillId="0" borderId="9" xfId="0" applyBorder="1" applyAlignment="1" applyProtection="1">
      <alignment horizontal="left" wrapText="1"/>
    </xf>
    <xf numFmtId="0" fontId="0" fillId="0" borderId="11" xfId="0" applyBorder="1" applyAlignment="1" applyProtection="1">
      <alignment horizontal="left" wrapText="1"/>
    </xf>
    <xf numFmtId="0" fontId="0" fillId="0" borderId="12" xfId="0" applyBorder="1" applyAlignment="1" applyProtection="1">
      <alignment horizontal="left" wrapText="1"/>
    </xf>
    <xf numFmtId="0" fontId="0" fillId="0" borderId="6" xfId="0" applyNumberFormat="1" applyBorder="1" applyAlignment="1" applyProtection="1">
      <alignment horizontal="left" wrapText="1"/>
    </xf>
    <xf numFmtId="0" fontId="0" fillId="0" borderId="7" xfId="0" applyNumberFormat="1" applyBorder="1" applyAlignment="1" applyProtection="1">
      <alignment horizontal="left" wrapText="1"/>
    </xf>
    <xf numFmtId="0" fontId="2" fillId="0" borderId="6" xfId="0" applyNumberFormat="1" applyFont="1" applyBorder="1" applyAlignment="1" applyProtection="1">
      <alignment horizontal="left" wrapText="1"/>
    </xf>
    <xf numFmtId="0" fontId="2" fillId="0" borderId="7" xfId="0" applyNumberFormat="1" applyFont="1" applyBorder="1" applyAlignment="1" applyProtection="1">
      <alignment horizontal="left" wrapText="1"/>
    </xf>
    <xf numFmtId="0" fontId="3" fillId="0" borderId="0" xfId="0" applyFont="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EB2A2EE7-DADA-4648-8BB0-9604086636B0}"/>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2023 semester is from 25.08. to 03.09.23. </a:t>
          </a:r>
        </a:p>
      </xdr:txBody>
    </xdr:sp>
    <xdr:clientData/>
  </xdr:twoCellAnchor>
</xdr:wsDr>
</file>

<file path=xl/persons/person.xml><?xml version="1.0" encoding="utf-8"?>
<personList xmlns="http://schemas.microsoft.com/office/spreadsheetml/2018/threadedcomments" xmlns:x="http://schemas.openxmlformats.org/spreadsheetml/2006/main">
  <person displayName="Irina Chiaburu" id="{8B5CC587-148C-4BEB-B097-A5C0EE39BC05}" userId="7243f58b7da1521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4" dT="2021-09-27T10:20:30.41" personId="{8B5CC587-148C-4BEB-B097-A5C0EE39BC05}" id="{73888CDD-0560-4D5C-B394-1EDF42F0B507}">
    <text>CO 441 and CO 442 are reversed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0"/>
  <sheetViews>
    <sheetView tabSelected="1" zoomScale="80" zoomScaleNormal="80" workbookViewId="0">
      <selection activeCell="M6" sqref="M6"/>
    </sheetView>
  </sheetViews>
  <sheetFormatPr defaultColWidth="8.81640625" defaultRowHeight="14.5" x14ac:dyDescent="0.35"/>
  <cols>
    <col min="1" max="1" width="17" customWidth="1"/>
    <col min="2" max="2" width="35.90625" customWidth="1"/>
    <col min="3" max="3" width="10.90625" style="8" customWidth="1"/>
    <col min="4" max="4" width="13" style="8" customWidth="1"/>
    <col min="6" max="6" width="8.81640625" style="8"/>
    <col min="7" max="7" width="14.08984375" style="8" customWidth="1"/>
    <col min="8" max="8" width="21.453125" customWidth="1"/>
    <col min="9" max="9" width="24.7265625" customWidth="1"/>
    <col min="10" max="10" width="14.7265625" customWidth="1"/>
    <col min="11" max="11" width="13.26953125" customWidth="1"/>
  </cols>
  <sheetData>
    <row r="1" spans="1:10" ht="21" customHeight="1" x14ac:dyDescent="0.45">
      <c r="A1" s="84" t="s">
        <v>130</v>
      </c>
      <c r="B1" s="85" t="s">
        <v>0</v>
      </c>
      <c r="C1" s="85"/>
      <c r="D1" s="85"/>
      <c r="E1" s="3"/>
      <c r="F1" s="3"/>
      <c r="G1" s="3"/>
      <c r="H1" s="25" t="s">
        <v>107</v>
      </c>
      <c r="I1" s="25" t="s">
        <v>28</v>
      </c>
      <c r="J1" s="4"/>
    </row>
    <row r="2" spans="1:10" ht="14.5" customHeight="1" x14ac:dyDescent="0.35">
      <c r="A2" s="1"/>
      <c r="B2" s="1"/>
      <c r="C2" s="1"/>
      <c r="D2" s="1"/>
      <c r="E2" s="1"/>
      <c r="F2" s="1"/>
      <c r="G2" s="1"/>
      <c r="H2" s="95" t="s">
        <v>29</v>
      </c>
      <c r="I2" s="95"/>
      <c r="J2" s="2"/>
    </row>
    <row r="3" spans="1:10" ht="21.75" customHeight="1" x14ac:dyDescent="0.35">
      <c r="A3" s="1"/>
      <c r="B3" s="1"/>
      <c r="C3" s="1"/>
      <c r="D3" s="1"/>
      <c r="E3" s="1"/>
      <c r="F3" s="1"/>
      <c r="G3" s="1"/>
      <c r="H3" s="33" t="s">
        <v>30</v>
      </c>
      <c r="I3" s="33" t="s">
        <v>31</v>
      </c>
      <c r="J3" s="2"/>
    </row>
    <row r="4" spans="1:10" ht="29.25" customHeight="1" thickBot="1" x14ac:dyDescent="0.6">
      <c r="A4" s="7" t="s">
        <v>1</v>
      </c>
      <c r="B4" s="5"/>
      <c r="C4" s="5"/>
      <c r="D4" s="5"/>
      <c r="E4" s="5"/>
      <c r="F4" s="5"/>
      <c r="G4" s="5"/>
      <c r="H4" s="5"/>
      <c r="I4" s="5"/>
      <c r="J4" s="6"/>
    </row>
    <row r="5" spans="1:10" s="8" customFormat="1" ht="48.5" customHeight="1" thickBot="1" x14ac:dyDescent="0.4">
      <c r="A5" s="102" t="s">
        <v>133</v>
      </c>
      <c r="B5" s="102"/>
      <c r="C5" s="102"/>
      <c r="D5" s="102"/>
      <c r="E5" s="102"/>
      <c r="F5" s="102"/>
      <c r="G5" s="102"/>
      <c r="H5" s="102"/>
      <c r="I5" s="102"/>
      <c r="J5" s="103"/>
    </row>
    <row r="6" spans="1:10" ht="30.75" customHeight="1" x14ac:dyDescent="0.35">
      <c r="A6" s="100" t="s">
        <v>32</v>
      </c>
      <c r="B6" s="100"/>
      <c r="C6" s="100"/>
      <c r="D6" s="100"/>
      <c r="E6" s="100"/>
      <c r="F6" s="100"/>
      <c r="G6" s="100"/>
      <c r="H6" s="100"/>
      <c r="I6" s="100"/>
      <c r="J6" s="101"/>
    </row>
    <row r="7" spans="1:10" ht="31.5" customHeight="1" x14ac:dyDescent="0.35">
      <c r="A7" s="96" t="s">
        <v>33</v>
      </c>
      <c r="B7" s="96"/>
      <c r="C7" s="96"/>
      <c r="D7" s="96"/>
      <c r="E7" s="96"/>
      <c r="F7" s="96"/>
      <c r="G7" s="96"/>
      <c r="H7" s="96"/>
      <c r="I7" s="96"/>
      <c r="J7" s="97"/>
    </row>
    <row r="8" spans="1:10" ht="31.5" customHeight="1" x14ac:dyDescent="0.35">
      <c r="A8" s="96" t="s">
        <v>17</v>
      </c>
      <c r="B8" s="96"/>
      <c r="C8" s="96"/>
      <c r="D8" s="96"/>
      <c r="E8" s="96"/>
      <c r="F8" s="96"/>
      <c r="G8" s="96"/>
      <c r="H8" s="96"/>
      <c r="I8" s="96"/>
      <c r="J8" s="97"/>
    </row>
    <row r="9" spans="1:10" ht="14.5" customHeight="1" x14ac:dyDescent="0.35">
      <c r="A9" s="96" t="s">
        <v>47</v>
      </c>
      <c r="B9" s="96"/>
      <c r="C9" s="96"/>
      <c r="D9" s="96"/>
      <c r="E9" s="96"/>
      <c r="F9" s="96"/>
      <c r="G9" s="96"/>
      <c r="H9" s="96"/>
      <c r="I9" s="96"/>
      <c r="J9" s="97"/>
    </row>
    <row r="10" spans="1:10" ht="14.5" customHeight="1" thickBot="1" x14ac:dyDescent="0.4">
      <c r="A10" s="98"/>
      <c r="B10" s="98"/>
      <c r="C10" s="98"/>
      <c r="D10" s="98"/>
      <c r="E10" s="98"/>
      <c r="F10" s="98"/>
      <c r="G10" s="98"/>
      <c r="H10" s="98"/>
      <c r="I10" s="98"/>
      <c r="J10" s="99"/>
    </row>
    <row r="11" spans="1:10" s="8" customFormat="1" ht="14.25" customHeight="1" x14ac:dyDescent="0.35">
      <c r="A11" s="14"/>
      <c r="B11" s="14"/>
      <c r="C11" s="14"/>
      <c r="D11" s="14"/>
      <c r="E11" s="14"/>
      <c r="F11" s="14"/>
      <c r="G11" s="14"/>
      <c r="H11" s="14"/>
      <c r="I11" s="14"/>
      <c r="J11" s="14"/>
    </row>
    <row r="12" spans="1:10" ht="18.5" x14ac:dyDescent="0.45">
      <c r="B12" s="15" t="s">
        <v>6</v>
      </c>
      <c r="C12" s="57"/>
      <c r="D12" s="57"/>
      <c r="H12" s="16" t="s">
        <v>12</v>
      </c>
    </row>
    <row r="13" spans="1:10" ht="29" x14ac:dyDescent="0.35">
      <c r="A13" s="12" t="s">
        <v>3</v>
      </c>
      <c r="B13" s="13" t="s">
        <v>4</v>
      </c>
      <c r="C13" s="13" t="s">
        <v>49</v>
      </c>
      <c r="D13" s="12" t="s">
        <v>50</v>
      </c>
      <c r="E13" s="12" t="s">
        <v>2</v>
      </c>
      <c r="F13" s="12" t="s">
        <v>18</v>
      </c>
      <c r="G13" s="12" t="s">
        <v>106</v>
      </c>
      <c r="H13" s="12" t="s">
        <v>5</v>
      </c>
    </row>
    <row r="14" spans="1:10" x14ac:dyDescent="0.35">
      <c r="A14" s="21" t="s">
        <v>60</v>
      </c>
      <c r="B14" s="9" t="s">
        <v>61</v>
      </c>
      <c r="C14" s="59">
        <v>7.5</v>
      </c>
      <c r="D14" s="11" t="s">
        <v>51</v>
      </c>
      <c r="E14" s="59" t="str">
        <f>IF(D14="Earned",C14,"")</f>
        <v/>
      </c>
      <c r="F14" s="59" t="str">
        <f>IF(C14="Planned",B14,"")</f>
        <v/>
      </c>
      <c r="G14" s="59" t="str">
        <f>IF(D14="Planned",C14,"")</f>
        <v/>
      </c>
      <c r="H14" s="9" t="s">
        <v>95</v>
      </c>
    </row>
    <row r="15" spans="1:10" x14ac:dyDescent="0.35">
      <c r="A15" s="21" t="s">
        <v>56</v>
      </c>
      <c r="B15" s="9" t="s">
        <v>57</v>
      </c>
      <c r="C15" s="59">
        <v>7.5</v>
      </c>
      <c r="D15" s="11" t="s">
        <v>51</v>
      </c>
      <c r="E15" s="59" t="str">
        <f t="shared" ref="E15:E19" si="0">IF(D15="Earned",C15,"")</f>
        <v/>
      </c>
      <c r="F15" s="59" t="str">
        <f t="shared" ref="F15:G19" si="1">IF(C15="Planned",B15,"")</f>
        <v/>
      </c>
      <c r="G15" s="59" t="str">
        <f t="shared" si="1"/>
        <v/>
      </c>
      <c r="H15" s="9" t="s">
        <v>94</v>
      </c>
    </row>
    <row r="16" spans="1:10" x14ac:dyDescent="0.35">
      <c r="A16" s="21" t="s">
        <v>58</v>
      </c>
      <c r="B16" s="9" t="s">
        <v>59</v>
      </c>
      <c r="C16" s="59">
        <v>7.5</v>
      </c>
      <c r="D16" s="11" t="s">
        <v>51</v>
      </c>
      <c r="E16" s="59" t="str">
        <f t="shared" si="0"/>
        <v/>
      </c>
      <c r="F16" s="59" t="str">
        <f t="shared" si="1"/>
        <v/>
      </c>
      <c r="G16" s="59" t="str">
        <f t="shared" si="1"/>
        <v/>
      </c>
      <c r="H16" s="59" t="s">
        <v>95</v>
      </c>
    </row>
    <row r="17" spans="1:10" x14ac:dyDescent="0.35">
      <c r="A17" s="21" t="s">
        <v>84</v>
      </c>
      <c r="B17" s="9" t="s">
        <v>85</v>
      </c>
      <c r="C17" s="59">
        <v>7.5</v>
      </c>
      <c r="D17" s="11" t="s">
        <v>51</v>
      </c>
      <c r="E17" s="59" t="str">
        <f t="shared" si="0"/>
        <v/>
      </c>
      <c r="F17" s="59" t="str">
        <f t="shared" si="1"/>
        <v/>
      </c>
      <c r="G17" s="59" t="str">
        <f t="shared" si="1"/>
        <v/>
      </c>
      <c r="H17" s="59" t="s">
        <v>94</v>
      </c>
    </row>
    <row r="18" spans="1:10" x14ac:dyDescent="0.35">
      <c r="A18" s="21" t="s">
        <v>86</v>
      </c>
      <c r="B18" s="9" t="s">
        <v>87</v>
      </c>
      <c r="C18" s="59">
        <v>7.5</v>
      </c>
      <c r="D18" s="11" t="s">
        <v>51</v>
      </c>
      <c r="E18" s="59" t="str">
        <f t="shared" si="0"/>
        <v/>
      </c>
      <c r="F18" s="59" t="str">
        <f t="shared" si="1"/>
        <v/>
      </c>
      <c r="G18" s="59" t="str">
        <f t="shared" si="1"/>
        <v/>
      </c>
      <c r="H18" s="59" t="s">
        <v>94</v>
      </c>
    </row>
    <row r="19" spans="1:10" x14ac:dyDescent="0.35">
      <c r="A19" s="21" t="s">
        <v>88</v>
      </c>
      <c r="B19" s="9" t="s">
        <v>89</v>
      </c>
      <c r="C19" s="59">
        <v>7.5</v>
      </c>
      <c r="D19" s="11" t="s">
        <v>51</v>
      </c>
      <c r="E19" s="59" t="str">
        <f t="shared" si="0"/>
        <v/>
      </c>
      <c r="F19" s="59" t="str">
        <f t="shared" si="1"/>
        <v/>
      </c>
      <c r="G19" s="59" t="str">
        <f t="shared" si="1"/>
        <v/>
      </c>
      <c r="H19" s="59" t="s">
        <v>95</v>
      </c>
    </row>
    <row r="21" spans="1:10" ht="18.5" x14ac:dyDescent="0.45">
      <c r="A21" s="8"/>
      <c r="B21" s="15" t="s">
        <v>7</v>
      </c>
      <c r="C21" s="57"/>
      <c r="D21" s="57"/>
      <c r="E21" s="8"/>
      <c r="H21" s="16" t="s">
        <v>12</v>
      </c>
    </row>
    <row r="22" spans="1:10" ht="29" x14ac:dyDescent="0.35">
      <c r="A22" s="12" t="s">
        <v>3</v>
      </c>
      <c r="B22" s="13" t="s">
        <v>4</v>
      </c>
      <c r="C22" s="13"/>
      <c r="D22" s="13"/>
      <c r="E22" s="12" t="s">
        <v>2</v>
      </c>
      <c r="F22" s="12" t="s">
        <v>18</v>
      </c>
      <c r="G22" s="12" t="s">
        <v>18</v>
      </c>
      <c r="H22" s="12" t="s">
        <v>5</v>
      </c>
    </row>
    <row r="23" spans="1:10" x14ac:dyDescent="0.35">
      <c r="A23" s="21" t="s">
        <v>65</v>
      </c>
      <c r="B23" s="9" t="s">
        <v>66</v>
      </c>
      <c r="C23" s="59">
        <v>5</v>
      </c>
      <c r="D23" s="11" t="s">
        <v>52</v>
      </c>
      <c r="E23" s="59" t="str">
        <f>IF(D23="Earned",C23,"")</f>
        <v/>
      </c>
      <c r="F23" s="59" t="str">
        <f>IF(C23="Planned",B23, "")</f>
        <v/>
      </c>
      <c r="G23" s="59" t="str">
        <f>IF(D23="Planned",C23, "")</f>
        <v/>
      </c>
      <c r="H23" s="9" t="s">
        <v>24</v>
      </c>
    </row>
    <row r="24" spans="1:10" x14ac:dyDescent="0.35">
      <c r="A24" s="21" t="s">
        <v>67</v>
      </c>
      <c r="B24" s="9" t="s">
        <v>68</v>
      </c>
      <c r="C24" s="59">
        <v>5</v>
      </c>
      <c r="D24" s="11" t="s">
        <v>52</v>
      </c>
      <c r="E24" s="59" t="str">
        <f t="shared" ref="E24:E34" si="2">IF(D24="Earned",C24,"")</f>
        <v/>
      </c>
      <c r="F24" s="59" t="str">
        <f t="shared" ref="F24:G34" si="3">IF(C24="Planned",B24, "")</f>
        <v/>
      </c>
      <c r="G24" s="59" t="str">
        <f t="shared" si="3"/>
        <v/>
      </c>
      <c r="H24" s="9" t="s">
        <v>25</v>
      </c>
      <c r="J24" s="8"/>
    </row>
    <row r="25" spans="1:10" x14ac:dyDescent="0.35">
      <c r="A25" s="21" t="s">
        <v>69</v>
      </c>
      <c r="B25" s="9" t="s">
        <v>70</v>
      </c>
      <c r="C25" s="64">
        <v>5</v>
      </c>
      <c r="D25" s="11" t="s">
        <v>52</v>
      </c>
      <c r="E25" s="59" t="str">
        <f t="shared" si="2"/>
        <v/>
      </c>
      <c r="F25" s="59" t="str">
        <f t="shared" si="3"/>
        <v/>
      </c>
      <c r="G25" s="59" t="str">
        <f t="shared" si="3"/>
        <v/>
      </c>
      <c r="H25" s="9" t="s">
        <v>83</v>
      </c>
    </row>
    <row r="26" spans="1:10" x14ac:dyDescent="0.35">
      <c r="A26" s="21" t="s">
        <v>71</v>
      </c>
      <c r="B26" s="9" t="s">
        <v>72</v>
      </c>
      <c r="C26" s="64">
        <v>5</v>
      </c>
      <c r="D26" s="11" t="s">
        <v>52</v>
      </c>
      <c r="E26" s="59" t="str">
        <f t="shared" si="2"/>
        <v/>
      </c>
      <c r="F26" s="59" t="str">
        <f t="shared" si="3"/>
        <v/>
      </c>
      <c r="G26" s="59" t="str">
        <f t="shared" si="3"/>
        <v/>
      </c>
      <c r="H26" s="9" t="s">
        <v>25</v>
      </c>
    </row>
    <row r="27" spans="1:10" x14ac:dyDescent="0.35">
      <c r="A27" s="21" t="s">
        <v>73</v>
      </c>
      <c r="B27" s="9" t="s">
        <v>74</v>
      </c>
      <c r="C27" s="64">
        <v>5</v>
      </c>
      <c r="D27" s="11" t="s">
        <v>52</v>
      </c>
      <c r="E27" s="59" t="str">
        <f t="shared" si="2"/>
        <v/>
      </c>
      <c r="F27" s="59" t="str">
        <f t="shared" si="3"/>
        <v/>
      </c>
      <c r="G27" s="59" t="str">
        <f t="shared" si="3"/>
        <v/>
      </c>
      <c r="H27" s="9" t="s">
        <v>24</v>
      </c>
    </row>
    <row r="28" spans="1:10" x14ac:dyDescent="0.35">
      <c r="A28" s="21" t="s">
        <v>75</v>
      </c>
      <c r="B28" s="9" t="s">
        <v>76</v>
      </c>
      <c r="C28" s="64">
        <v>5</v>
      </c>
      <c r="D28" s="11" t="s">
        <v>52</v>
      </c>
      <c r="E28" s="59" t="str">
        <f t="shared" si="2"/>
        <v/>
      </c>
      <c r="F28" s="59" t="str">
        <f t="shared" si="3"/>
        <v/>
      </c>
      <c r="G28" s="59" t="str">
        <f t="shared" si="3"/>
        <v/>
      </c>
      <c r="H28" s="9" t="s">
        <v>24</v>
      </c>
    </row>
    <row r="29" spans="1:10" ht="14.5" customHeight="1" x14ac:dyDescent="0.35">
      <c r="A29" s="21" t="s">
        <v>77</v>
      </c>
      <c r="B29" s="9" t="s">
        <v>78</v>
      </c>
      <c r="C29" s="64">
        <v>5</v>
      </c>
      <c r="D29" s="11" t="s">
        <v>52</v>
      </c>
      <c r="E29" s="59" t="str">
        <f t="shared" si="2"/>
        <v/>
      </c>
      <c r="F29" s="59" t="str">
        <f t="shared" si="3"/>
        <v/>
      </c>
      <c r="G29" s="59" t="str">
        <f t="shared" si="3"/>
        <v/>
      </c>
      <c r="H29" s="9" t="s">
        <v>24</v>
      </c>
    </row>
    <row r="30" spans="1:10" s="8" customFormat="1" ht="14.5" customHeight="1" x14ac:dyDescent="0.35">
      <c r="A30" s="21" t="s">
        <v>79</v>
      </c>
      <c r="B30" s="9" t="s">
        <v>80</v>
      </c>
      <c r="C30" s="59">
        <v>5</v>
      </c>
      <c r="D30" s="11" t="s">
        <v>52</v>
      </c>
      <c r="E30" s="59" t="str">
        <f t="shared" si="2"/>
        <v/>
      </c>
      <c r="F30" s="59"/>
      <c r="G30" s="59"/>
      <c r="H30" s="9" t="s">
        <v>25</v>
      </c>
    </row>
    <row r="31" spans="1:10" ht="15" thickBot="1" x14ac:dyDescent="0.4">
      <c r="A31" s="34" t="s">
        <v>81</v>
      </c>
      <c r="B31" s="35" t="s">
        <v>82</v>
      </c>
      <c r="C31" s="66">
        <v>5</v>
      </c>
      <c r="D31" s="11" t="s">
        <v>52</v>
      </c>
      <c r="E31" s="59" t="str">
        <f t="shared" si="2"/>
        <v/>
      </c>
      <c r="F31" s="59" t="str">
        <f t="shared" si="3"/>
        <v/>
      </c>
      <c r="G31" s="59" t="str">
        <f t="shared" si="3"/>
        <v/>
      </c>
      <c r="H31" s="35" t="s">
        <v>24</v>
      </c>
    </row>
    <row r="32" spans="1:10" s="8" customFormat="1" x14ac:dyDescent="0.35">
      <c r="A32" s="36" t="s">
        <v>22</v>
      </c>
      <c r="B32" s="37" t="s">
        <v>23</v>
      </c>
      <c r="C32" s="38">
        <v>5</v>
      </c>
      <c r="D32" s="38" t="s">
        <v>52</v>
      </c>
      <c r="E32" s="61" t="str">
        <f t="shared" si="2"/>
        <v/>
      </c>
      <c r="F32" s="61" t="str">
        <f t="shared" si="3"/>
        <v/>
      </c>
      <c r="G32" s="61" t="str">
        <f t="shared" si="3"/>
        <v/>
      </c>
      <c r="H32" s="39" t="s">
        <v>24</v>
      </c>
    </row>
    <row r="33" spans="1:9" s="8" customFormat="1" x14ac:dyDescent="0.35">
      <c r="A33" s="40" t="s">
        <v>22</v>
      </c>
      <c r="B33" s="26" t="s">
        <v>23</v>
      </c>
      <c r="C33" s="27">
        <v>5</v>
      </c>
      <c r="D33" s="27" t="s">
        <v>52</v>
      </c>
      <c r="E33" s="60" t="str">
        <f t="shared" si="2"/>
        <v/>
      </c>
      <c r="F33" s="60" t="str">
        <f t="shared" si="3"/>
        <v/>
      </c>
      <c r="G33" s="60" t="str">
        <f t="shared" si="3"/>
        <v/>
      </c>
      <c r="H33" s="41" t="s">
        <v>35</v>
      </c>
      <c r="I33" s="8" t="s">
        <v>90</v>
      </c>
    </row>
    <row r="34" spans="1:9" s="8" customFormat="1" ht="15" thickBot="1" x14ac:dyDescent="0.4">
      <c r="A34" s="42" t="s">
        <v>22</v>
      </c>
      <c r="B34" s="43" t="s">
        <v>23</v>
      </c>
      <c r="C34" s="44">
        <v>5</v>
      </c>
      <c r="D34" s="44" t="s">
        <v>52</v>
      </c>
      <c r="E34" s="62" t="str">
        <f t="shared" si="2"/>
        <v/>
      </c>
      <c r="F34" s="62" t="str">
        <f t="shared" si="3"/>
        <v/>
      </c>
      <c r="G34" s="62" t="str">
        <f t="shared" si="3"/>
        <v/>
      </c>
      <c r="H34" s="45" t="s">
        <v>25</v>
      </c>
    </row>
    <row r="35" spans="1:9" s="8" customFormat="1" x14ac:dyDescent="0.35">
      <c r="A35"/>
      <c r="B35"/>
      <c r="E35"/>
      <c r="H35"/>
    </row>
    <row r="36" spans="1:9" s="8" customFormat="1" x14ac:dyDescent="0.35"/>
    <row r="37" spans="1:9" s="8" customFormat="1" ht="18.5" x14ac:dyDescent="0.45">
      <c r="B37" s="69" t="s">
        <v>97</v>
      </c>
      <c r="C37" s="69"/>
      <c r="D37" s="69"/>
      <c r="H37" s="16" t="s">
        <v>55</v>
      </c>
    </row>
    <row r="38" spans="1:9" s="8" customFormat="1" ht="29" x14ac:dyDescent="0.35">
      <c r="A38" s="12" t="s">
        <v>3</v>
      </c>
      <c r="B38" s="13" t="s">
        <v>4</v>
      </c>
      <c r="C38" s="13"/>
      <c r="D38" s="13"/>
      <c r="E38" s="12" t="s">
        <v>2</v>
      </c>
      <c r="F38" s="12" t="s">
        <v>18</v>
      </c>
      <c r="G38" s="12"/>
      <c r="H38" s="12" t="s">
        <v>5</v>
      </c>
    </row>
    <row r="39" spans="1:9" s="8" customFormat="1" x14ac:dyDescent="0.35">
      <c r="A39" s="74" t="str">
        <f>IF(B39="Please select:","CTMS-MAT-XXX",IF(B39="Calculus &amp; Elements of Linear Algebra I","CTMS-MAT-09",IF(B39="Matrix Algebra &amp; Advanced Calculus I","CTMS-MAT-22",)))</f>
        <v>CTMS-MAT-XXX</v>
      </c>
      <c r="B39" s="75" t="s">
        <v>52</v>
      </c>
      <c r="C39" s="72">
        <v>5</v>
      </c>
      <c r="D39" s="73" t="s">
        <v>52</v>
      </c>
      <c r="E39" s="72" t="str">
        <f>IF(D39="Earned",C39,"")</f>
        <v/>
      </c>
      <c r="F39" s="72" t="str">
        <f>IF(D39="Planned",C39,"")</f>
        <v/>
      </c>
      <c r="G39" s="72" t="s">
        <v>98</v>
      </c>
      <c r="H39" s="71" t="s">
        <v>94</v>
      </c>
    </row>
    <row r="40" spans="1:9" x14ac:dyDescent="0.35">
      <c r="A40" s="74" t="str">
        <f>IF(B40="Please select:","CTMS-MAT-XXX",IF(B40="Calculus &amp; Elements of Linear Algebra II","CTMS-MAT-10",IF(B40="Matrix Algebra &amp; Advanced Calculus II","CTMS-MAT-23",)))</f>
        <v>CTMS-MAT-XXX</v>
      </c>
      <c r="B40" s="75" t="s">
        <v>52</v>
      </c>
      <c r="C40" s="72">
        <v>5</v>
      </c>
      <c r="D40" s="73" t="s">
        <v>52</v>
      </c>
      <c r="E40" s="72" t="str">
        <f t="shared" ref="E40:E42" si="4">IF(D40="Earned",C40,"")</f>
        <v/>
      </c>
      <c r="F40" s="72" t="str">
        <f t="shared" ref="F40:F42" si="5">IF(D40="Planned",C40,"")</f>
        <v/>
      </c>
      <c r="G40" s="72" t="s">
        <v>98</v>
      </c>
      <c r="H40" s="71" t="s">
        <v>95</v>
      </c>
    </row>
    <row r="41" spans="1:9" x14ac:dyDescent="0.35">
      <c r="A41" s="21" t="s">
        <v>132</v>
      </c>
      <c r="B41" s="9" t="s">
        <v>99</v>
      </c>
      <c r="C41" s="65">
        <v>5</v>
      </c>
      <c r="D41" s="11" t="s">
        <v>52</v>
      </c>
      <c r="E41" s="59" t="str">
        <f t="shared" si="4"/>
        <v/>
      </c>
      <c r="F41" s="59" t="str">
        <f t="shared" si="5"/>
        <v/>
      </c>
      <c r="G41" s="59" t="s">
        <v>100</v>
      </c>
      <c r="H41" s="9" t="s">
        <v>24</v>
      </c>
    </row>
    <row r="42" spans="1:9" x14ac:dyDescent="0.35">
      <c r="A42" s="74" t="str">
        <f>IF(B42="Please select:","CTMS-MAT-XXX",IF(B42="Numerical Methods","CTMS-MAT-13",IF(B42="Discrete Mathematics","CO-501",)))</f>
        <v>CTMS-MAT-XXX</v>
      </c>
      <c r="B42" s="71" t="s">
        <v>52</v>
      </c>
      <c r="C42" s="72">
        <v>5</v>
      </c>
      <c r="D42" s="73" t="s">
        <v>52</v>
      </c>
      <c r="E42" s="72" t="str">
        <f t="shared" si="4"/>
        <v/>
      </c>
      <c r="F42" s="72" t="str">
        <f t="shared" si="5"/>
        <v/>
      </c>
      <c r="G42" s="72" t="s">
        <v>98</v>
      </c>
      <c r="H42" s="71" t="s">
        <v>25</v>
      </c>
    </row>
    <row r="43" spans="1:9" x14ac:dyDescent="0.35">
      <c r="A43" s="8"/>
      <c r="B43" s="8"/>
      <c r="E43" s="8"/>
      <c r="H43" s="8"/>
    </row>
    <row r="44" spans="1:9" x14ac:dyDescent="0.35">
      <c r="A44" s="8"/>
      <c r="B44" s="8"/>
      <c r="E44" s="8"/>
      <c r="H44" s="8"/>
    </row>
    <row r="45" spans="1:9" ht="18.5" x14ac:dyDescent="0.45">
      <c r="A45" s="8"/>
      <c r="B45" s="69" t="s">
        <v>108</v>
      </c>
      <c r="E45" s="8"/>
      <c r="H45" s="16" t="s">
        <v>109</v>
      </c>
    </row>
    <row r="46" spans="1:9" ht="29" x14ac:dyDescent="0.35">
      <c r="A46" s="12" t="s">
        <v>3</v>
      </c>
      <c r="B46" s="13" t="s">
        <v>4</v>
      </c>
      <c r="C46" s="13"/>
      <c r="D46" s="13"/>
      <c r="E46" s="12" t="s">
        <v>2</v>
      </c>
      <c r="F46" s="12" t="s">
        <v>18</v>
      </c>
      <c r="G46" s="12" t="s">
        <v>106</v>
      </c>
      <c r="H46" s="12" t="s">
        <v>5</v>
      </c>
    </row>
    <row r="47" spans="1:9" x14ac:dyDescent="0.35">
      <c r="A47" s="76" t="str">
        <f>IF(B47="Please select:","CTLA-GER-XX/ CTHU-HUM-XXX",IF(B47="German A1.1-C1","CTLA-GER-XX",IF(B47="Introduction to Philosophical Ethics","CTHU-HUM-001",IF(B47="Introduction to the Philosophy of Science","CTHU-HUM-002",IF(B47="Introduction to Visual Culture","CTHU-HUM-003")))))</f>
        <v>CTLA-GER-XX/ CTHU-HUM-XXX</v>
      </c>
      <c r="B47" s="70" t="s">
        <v>52</v>
      </c>
      <c r="C47" s="72">
        <v>2.5</v>
      </c>
      <c r="D47" s="73" t="s">
        <v>52</v>
      </c>
      <c r="E47" s="72" t="str">
        <f>IF(D47="Earned",C47,"")</f>
        <v/>
      </c>
      <c r="F47" s="72" t="str">
        <f>IF(D47="Planned",C47,"")</f>
        <v/>
      </c>
      <c r="G47" s="72" t="s">
        <v>98</v>
      </c>
      <c r="H47" s="71" t="s">
        <v>94</v>
      </c>
    </row>
    <row r="48" spans="1:9" x14ac:dyDescent="0.35">
      <c r="A48" s="76" t="str">
        <f>IF(B48="Please select:","CTLA-GER-XX/ CTHU-HUM-XXX",IF(B48="German A1.1-C1","CTLA-GER-XX",IF(B48="Introduction to Philosophical Ethics","CTHU-HUM-001",IF(B48="Introduction to the Philosophy of Science","CTHU-HUM-002",IF(B48="Introduction to Visual Culture","CTHU-HUM-003")))))</f>
        <v>CTLA-GER-XX/ CTHU-HUM-XXX</v>
      </c>
      <c r="B48" s="70" t="s">
        <v>52</v>
      </c>
      <c r="C48" s="72">
        <v>2.5</v>
      </c>
      <c r="D48" s="73" t="s">
        <v>52</v>
      </c>
      <c r="E48" s="72" t="str">
        <f t="shared" ref="E48" si="6">IF(D48="Earned",C48,"")</f>
        <v/>
      </c>
      <c r="F48" s="72" t="str">
        <f t="shared" ref="F48" si="7">IF(D48="Planned",C48,"")</f>
        <v/>
      </c>
      <c r="G48" s="72" t="s">
        <v>98</v>
      </c>
      <c r="H48" s="71" t="s">
        <v>95</v>
      </c>
    </row>
    <row r="49" spans="1:8" x14ac:dyDescent="0.35">
      <c r="A49" s="8"/>
      <c r="B49" s="8"/>
      <c r="E49" s="8"/>
      <c r="H49" s="8"/>
    </row>
    <row r="50" spans="1:8" ht="18.5" x14ac:dyDescent="0.45">
      <c r="A50" s="8"/>
      <c r="B50" s="69" t="s">
        <v>110</v>
      </c>
      <c r="E50" s="8"/>
      <c r="H50" s="16" t="s">
        <v>111</v>
      </c>
    </row>
    <row r="51" spans="1:8" x14ac:dyDescent="0.35">
      <c r="A51" s="21" t="s">
        <v>112</v>
      </c>
      <c r="B51" s="21" t="s">
        <v>101</v>
      </c>
      <c r="C51" s="59">
        <v>2.5</v>
      </c>
      <c r="D51" s="11" t="s">
        <v>52</v>
      </c>
      <c r="E51" s="59" t="str">
        <f t="shared" ref="E51:E55" si="8">IF(D51="Earned",C51,"")</f>
        <v/>
      </c>
      <c r="F51" s="59" t="str">
        <f t="shared" ref="F51:F55" si="9">IF(D51="Planned",C51,"")</f>
        <v/>
      </c>
      <c r="G51" s="59" t="s">
        <v>100</v>
      </c>
      <c r="H51" s="9" t="s">
        <v>24</v>
      </c>
    </row>
    <row r="52" spans="1:8" x14ac:dyDescent="0.35">
      <c r="A52" s="21" t="s">
        <v>113</v>
      </c>
      <c r="B52" s="21" t="s">
        <v>102</v>
      </c>
      <c r="C52" s="59">
        <v>2.5</v>
      </c>
      <c r="D52" s="11" t="s">
        <v>52</v>
      </c>
      <c r="E52" s="59" t="str">
        <f t="shared" si="8"/>
        <v/>
      </c>
      <c r="F52" s="59" t="str">
        <f t="shared" si="9"/>
        <v/>
      </c>
      <c r="G52" s="59" t="s">
        <v>100</v>
      </c>
      <c r="H52" s="9" t="s">
        <v>25</v>
      </c>
    </row>
    <row r="53" spans="1:8" ht="29" x14ac:dyDescent="0.35">
      <c r="A53" s="21" t="s">
        <v>114</v>
      </c>
      <c r="B53" s="9" t="s">
        <v>103</v>
      </c>
      <c r="C53" s="59">
        <v>5</v>
      </c>
      <c r="D53" s="11" t="s">
        <v>52</v>
      </c>
      <c r="E53" s="59" t="str">
        <f t="shared" si="8"/>
        <v/>
      </c>
      <c r="F53" s="59" t="str">
        <f t="shared" si="9"/>
        <v/>
      </c>
      <c r="G53" s="59" t="s">
        <v>100</v>
      </c>
      <c r="H53" s="9" t="s">
        <v>24</v>
      </c>
    </row>
    <row r="54" spans="1:8" s="8" customFormat="1" ht="29" x14ac:dyDescent="0.35">
      <c r="A54" s="70" t="s">
        <v>115</v>
      </c>
      <c r="B54" s="71" t="s">
        <v>104</v>
      </c>
      <c r="C54" s="72">
        <v>5</v>
      </c>
      <c r="D54" s="73" t="s">
        <v>52</v>
      </c>
      <c r="E54" s="72" t="str">
        <f t="shared" si="8"/>
        <v/>
      </c>
      <c r="F54" s="72" t="str">
        <f t="shared" si="9"/>
        <v/>
      </c>
      <c r="G54" s="72" t="s">
        <v>98</v>
      </c>
      <c r="H54" s="71" t="s">
        <v>24</v>
      </c>
    </row>
    <row r="55" spans="1:8" s="8" customFormat="1" ht="29" x14ac:dyDescent="0.35">
      <c r="A55" s="70" t="s">
        <v>116</v>
      </c>
      <c r="B55" s="71" t="s">
        <v>105</v>
      </c>
      <c r="C55" s="72">
        <v>5</v>
      </c>
      <c r="D55" s="73" t="s">
        <v>52</v>
      </c>
      <c r="E55" s="72" t="str">
        <f t="shared" si="8"/>
        <v/>
      </c>
      <c r="F55" s="72" t="str">
        <f t="shared" si="9"/>
        <v/>
      </c>
      <c r="G55" s="72" t="s">
        <v>98</v>
      </c>
      <c r="H55" s="71" t="s">
        <v>25</v>
      </c>
    </row>
    <row r="56" spans="1:8" s="8" customFormat="1" x14ac:dyDescent="0.35"/>
    <row r="57" spans="1:8" s="8" customFormat="1" x14ac:dyDescent="0.35"/>
    <row r="58" spans="1:8" ht="18.5" x14ac:dyDescent="0.45">
      <c r="A58" s="8"/>
      <c r="B58" s="15" t="s">
        <v>8</v>
      </c>
      <c r="C58" s="57"/>
      <c r="D58" s="57"/>
      <c r="E58" s="8"/>
      <c r="H58" s="16" t="s">
        <v>13</v>
      </c>
    </row>
    <row r="59" spans="1:8" ht="29" x14ac:dyDescent="0.35">
      <c r="A59" s="12" t="s">
        <v>3</v>
      </c>
      <c r="B59" s="13" t="s">
        <v>4</v>
      </c>
      <c r="C59" s="13"/>
      <c r="D59" s="13"/>
      <c r="E59" s="12" t="s">
        <v>2</v>
      </c>
      <c r="F59" s="12" t="s">
        <v>18</v>
      </c>
      <c r="G59" s="12" t="s">
        <v>18</v>
      </c>
      <c r="H59" s="12" t="s">
        <v>5</v>
      </c>
    </row>
    <row r="60" spans="1:8" x14ac:dyDescent="0.35">
      <c r="A60" s="10" t="s">
        <v>9</v>
      </c>
      <c r="B60" s="9" t="s">
        <v>8</v>
      </c>
      <c r="C60" s="63">
        <v>15</v>
      </c>
      <c r="D60" s="9" t="s">
        <v>52</v>
      </c>
      <c r="E60" s="59" t="str">
        <f>IF(D60="Earned",C60,"")</f>
        <v/>
      </c>
      <c r="F60" s="59" t="str">
        <f>IF(C60="Planned",B60,"")</f>
        <v/>
      </c>
      <c r="G60" s="59" t="str">
        <f>IF(D60="Planned",C60,"")</f>
        <v/>
      </c>
      <c r="H60" s="9" t="s">
        <v>25</v>
      </c>
    </row>
    <row r="61" spans="1:8" ht="17.25" customHeight="1" x14ac:dyDescent="0.35"/>
    <row r="62" spans="1:8" ht="15.75" customHeight="1" x14ac:dyDescent="0.45">
      <c r="A62" s="8"/>
      <c r="B62" s="15" t="s">
        <v>10</v>
      </c>
      <c r="C62" s="57"/>
      <c r="D62" s="57"/>
      <c r="E62" s="8"/>
      <c r="H62" s="16" t="s">
        <v>13</v>
      </c>
    </row>
    <row r="63" spans="1:8" ht="29" x14ac:dyDescent="0.35">
      <c r="A63" s="12" t="s">
        <v>3</v>
      </c>
      <c r="B63" s="13" t="s">
        <v>4</v>
      </c>
      <c r="C63" s="13"/>
      <c r="D63" s="13"/>
      <c r="E63" s="12" t="s">
        <v>2</v>
      </c>
      <c r="F63" s="12" t="s">
        <v>18</v>
      </c>
      <c r="G63" s="12" t="s">
        <v>18</v>
      </c>
      <c r="H63" s="12" t="s">
        <v>5</v>
      </c>
    </row>
    <row r="64" spans="1:8" x14ac:dyDescent="0.35">
      <c r="A64" s="21" t="s">
        <v>62</v>
      </c>
      <c r="B64" s="9" t="s">
        <v>26</v>
      </c>
      <c r="C64" s="11">
        <v>5</v>
      </c>
      <c r="D64" s="11" t="s">
        <v>52</v>
      </c>
      <c r="E64" s="59" t="str">
        <f t="shared" ref="E64:E66" si="10">IF(D64="Earned",C64,"")</f>
        <v/>
      </c>
      <c r="F64" s="65" t="str">
        <f t="shared" ref="F64:G66" si="11">IF(C64="Planned",B64,"")</f>
        <v/>
      </c>
      <c r="G64" s="65" t="str">
        <f t="shared" si="11"/>
        <v/>
      </c>
      <c r="H64" s="9" t="s">
        <v>54</v>
      </c>
    </row>
    <row r="65" spans="1:15" x14ac:dyDescent="0.35">
      <c r="A65" s="21" t="s">
        <v>62</v>
      </c>
      <c r="B65" s="9" t="s">
        <v>26</v>
      </c>
      <c r="C65" s="11">
        <v>5</v>
      </c>
      <c r="D65" s="11" t="s">
        <v>52</v>
      </c>
      <c r="E65" s="59" t="str">
        <f t="shared" si="10"/>
        <v/>
      </c>
      <c r="F65" s="65" t="str">
        <f t="shared" si="11"/>
        <v/>
      </c>
      <c r="G65" s="65" t="str">
        <f t="shared" si="11"/>
        <v/>
      </c>
      <c r="H65" s="9" t="s">
        <v>54</v>
      </c>
    </row>
    <row r="66" spans="1:15" s="8" customFormat="1" x14ac:dyDescent="0.35">
      <c r="A66" s="21" t="s">
        <v>62</v>
      </c>
      <c r="B66" s="9" t="s">
        <v>26</v>
      </c>
      <c r="C66" s="11">
        <v>5</v>
      </c>
      <c r="D66" s="11" t="s">
        <v>52</v>
      </c>
      <c r="E66" s="59" t="str">
        <f t="shared" si="10"/>
        <v/>
      </c>
      <c r="F66" s="64" t="str">
        <f t="shared" si="11"/>
        <v/>
      </c>
      <c r="G66" s="64" t="str">
        <f t="shared" si="11"/>
        <v/>
      </c>
      <c r="H66" s="9" t="s">
        <v>54</v>
      </c>
    </row>
    <row r="68" spans="1:15" ht="18.5" x14ac:dyDescent="0.45">
      <c r="A68" s="8"/>
      <c r="B68" s="15" t="s">
        <v>11</v>
      </c>
      <c r="C68" s="57"/>
      <c r="D68" s="57"/>
      <c r="E68" s="8"/>
      <c r="H68" s="16" t="s">
        <v>13</v>
      </c>
    </row>
    <row r="69" spans="1:15" ht="29" x14ac:dyDescent="0.35">
      <c r="A69" s="12" t="s">
        <v>3</v>
      </c>
      <c r="B69" s="13" t="s">
        <v>4</v>
      </c>
      <c r="C69" s="13"/>
      <c r="D69" s="13"/>
      <c r="E69" s="12" t="s">
        <v>2</v>
      </c>
      <c r="F69" s="12" t="s">
        <v>18</v>
      </c>
      <c r="G69" s="12" t="s">
        <v>18</v>
      </c>
      <c r="H69" s="12" t="s">
        <v>5</v>
      </c>
    </row>
    <row r="70" spans="1:15" x14ac:dyDescent="0.35">
      <c r="A70" s="10" t="s">
        <v>63</v>
      </c>
      <c r="B70" s="9" t="s">
        <v>15</v>
      </c>
      <c r="C70" s="59">
        <v>12</v>
      </c>
      <c r="D70" s="11" t="s">
        <v>52</v>
      </c>
      <c r="E70" s="59" t="str">
        <f>IF(D70="Earned",C70,"")</f>
        <v/>
      </c>
      <c r="F70" s="59" t="str">
        <f>IF(C70="Planned",B70,"")</f>
        <v/>
      </c>
      <c r="G70" s="59" t="str">
        <f>IF(D70="Planned",C70,"")</f>
        <v/>
      </c>
      <c r="H70" s="9" t="s">
        <v>25</v>
      </c>
    </row>
    <row r="71" spans="1:15" x14ac:dyDescent="0.35">
      <c r="A71" s="10" t="s">
        <v>64</v>
      </c>
      <c r="B71" s="9" t="s">
        <v>16</v>
      </c>
      <c r="C71" s="59">
        <v>3</v>
      </c>
      <c r="D71" s="11" t="s">
        <v>52</v>
      </c>
      <c r="E71" s="59" t="str">
        <f>IF(D71="Earned",C71,"")</f>
        <v/>
      </c>
      <c r="F71" s="59" t="str">
        <f>IF(C71="Planned",B71,"")</f>
        <v/>
      </c>
      <c r="G71" s="59" t="str">
        <f>IF(D71="Planned",C71,"")</f>
        <v/>
      </c>
      <c r="H71" s="9" t="s">
        <v>25</v>
      </c>
    </row>
    <row r="72" spans="1:15" s="8" customFormat="1" x14ac:dyDescent="0.35">
      <c r="A72"/>
      <c r="B72"/>
      <c r="E72"/>
      <c r="H72"/>
    </row>
    <row r="74" spans="1:15" s="8" customFormat="1" x14ac:dyDescent="0.35"/>
    <row r="75" spans="1:15" s="8" customFormat="1" x14ac:dyDescent="0.35">
      <c r="A75" s="16" t="s">
        <v>19</v>
      </c>
      <c r="B75" s="18">
        <f>SUM(E14:E73)</f>
        <v>0</v>
      </c>
      <c r="C75" s="18"/>
      <c r="D75" s="18"/>
      <c r="E75" s="16" t="s">
        <v>20</v>
      </c>
      <c r="H75" s="18">
        <f>SUM(G14:G73)</f>
        <v>0</v>
      </c>
    </row>
    <row r="76" spans="1:15" ht="18.5" x14ac:dyDescent="0.45">
      <c r="I76" s="19" t="s">
        <v>21</v>
      </c>
      <c r="J76" s="58">
        <f>SUM(B75+H75)</f>
        <v>0</v>
      </c>
      <c r="K76" s="8"/>
      <c r="L76" s="8"/>
      <c r="M76" s="8"/>
      <c r="N76" s="8"/>
      <c r="O76" s="8"/>
    </row>
    <row r="77" spans="1:15" s="8" customFormat="1" ht="14.5" customHeight="1" thickBot="1" x14ac:dyDescent="0.4">
      <c r="I77" s="19"/>
      <c r="J77" s="20"/>
    </row>
    <row r="78" spans="1:15" s="8" customFormat="1" x14ac:dyDescent="0.35">
      <c r="I78" s="22" t="s">
        <v>27</v>
      </c>
      <c r="J78" s="23">
        <f>H75/30</f>
        <v>0</v>
      </c>
      <c r="K78" s="86" t="s">
        <v>53</v>
      </c>
      <c r="L78" s="87"/>
      <c r="M78" s="87"/>
      <c r="N78" s="87"/>
      <c r="O78" s="88"/>
    </row>
    <row r="79" spans="1:15" s="8" customFormat="1" x14ac:dyDescent="0.35">
      <c r="I79" s="19"/>
      <c r="J79" s="20"/>
      <c r="K79" s="92"/>
      <c r="L79" s="93"/>
      <c r="M79" s="93"/>
      <c r="N79" s="93"/>
      <c r="O79" s="94"/>
    </row>
    <row r="80" spans="1:15" ht="18.5" x14ac:dyDescent="0.45">
      <c r="A80" s="8"/>
      <c r="B80" s="15" t="s">
        <v>34</v>
      </c>
      <c r="C80" s="57"/>
      <c r="D80" s="57"/>
      <c r="E80" s="24" t="s">
        <v>14</v>
      </c>
      <c r="F80" s="24"/>
      <c r="G80" s="17"/>
      <c r="K80" s="92"/>
      <c r="L80" s="93"/>
      <c r="M80" s="93"/>
      <c r="N80" s="93"/>
      <c r="O80" s="94"/>
    </row>
    <row r="81" spans="1:15" ht="29" x14ac:dyDescent="0.35">
      <c r="A81" s="12" t="s">
        <v>3</v>
      </c>
      <c r="B81" s="13" t="s">
        <v>4</v>
      </c>
      <c r="C81" s="13"/>
      <c r="D81" s="13"/>
      <c r="E81" s="12" t="s">
        <v>2</v>
      </c>
      <c r="F81" s="12"/>
      <c r="G81" s="12" t="s">
        <v>18</v>
      </c>
      <c r="H81" s="12" t="s">
        <v>5</v>
      </c>
      <c r="K81" s="92"/>
      <c r="L81" s="93"/>
      <c r="M81" s="93"/>
      <c r="N81" s="93"/>
      <c r="O81" s="94"/>
    </row>
    <row r="82" spans="1:15" x14ac:dyDescent="0.35">
      <c r="A82" s="10"/>
      <c r="B82" s="9"/>
      <c r="C82" s="9"/>
      <c r="D82" s="9"/>
      <c r="E82" s="11"/>
      <c r="F82" s="11"/>
      <c r="G82" s="11"/>
      <c r="H82" s="9"/>
      <c r="K82" s="92"/>
      <c r="L82" s="93"/>
      <c r="M82" s="93"/>
      <c r="N82" s="93"/>
      <c r="O82" s="94"/>
    </row>
    <row r="83" spans="1:15" ht="15" thickBot="1" x14ac:dyDescent="0.4">
      <c r="A83" s="10"/>
      <c r="B83" s="9"/>
      <c r="C83" s="9"/>
      <c r="D83" s="9"/>
      <c r="E83" s="11"/>
      <c r="F83" s="11"/>
      <c r="G83" s="11"/>
      <c r="H83" s="9"/>
      <c r="K83" s="89"/>
      <c r="L83" s="90"/>
      <c r="M83" s="90"/>
      <c r="N83" s="90"/>
      <c r="O83" s="91"/>
    </row>
    <row r="84" spans="1:15" ht="14.5" customHeight="1" thickBot="1" x14ac:dyDescent="0.4">
      <c r="A84" s="10"/>
      <c r="B84" s="9"/>
      <c r="C84" s="9"/>
      <c r="D84" s="9"/>
      <c r="E84" s="11"/>
      <c r="F84" s="11"/>
      <c r="G84" s="11"/>
      <c r="H84" s="9"/>
      <c r="K84" s="8"/>
      <c r="L84" s="8"/>
      <c r="M84" s="8"/>
      <c r="N84" s="8"/>
      <c r="O84" s="8"/>
    </row>
    <row r="85" spans="1:15" x14ac:dyDescent="0.35">
      <c r="A85" s="10"/>
      <c r="B85" s="9"/>
      <c r="C85" s="9"/>
      <c r="D85" s="9"/>
      <c r="E85" s="11"/>
      <c r="F85" s="11"/>
      <c r="G85" s="11"/>
      <c r="H85" s="9"/>
      <c r="K85" s="86" t="s">
        <v>46</v>
      </c>
      <c r="L85" s="87"/>
      <c r="M85" s="87"/>
      <c r="N85" s="87"/>
      <c r="O85" s="88"/>
    </row>
    <row r="86" spans="1:15" ht="15" thickBot="1" x14ac:dyDescent="0.4">
      <c r="A86" s="10"/>
      <c r="B86" s="9"/>
      <c r="C86" s="9"/>
      <c r="D86" s="9"/>
      <c r="E86" s="11"/>
      <c r="F86" s="11"/>
      <c r="G86" s="11"/>
      <c r="H86" s="9"/>
      <c r="K86" s="89"/>
      <c r="L86" s="90"/>
      <c r="M86" s="90"/>
      <c r="N86" s="90"/>
      <c r="O86" s="91"/>
    </row>
    <row r="87" spans="1:15" x14ac:dyDescent="0.35">
      <c r="A87" s="10"/>
      <c r="B87" s="9"/>
      <c r="C87" s="9"/>
      <c r="D87" s="9"/>
      <c r="E87" s="11"/>
      <c r="F87" s="11"/>
      <c r="G87" s="11"/>
      <c r="H87" s="9"/>
    </row>
    <row r="88" spans="1:15" x14ac:dyDescent="0.35">
      <c r="A88" s="10"/>
      <c r="B88" s="9"/>
      <c r="C88" s="9"/>
      <c r="D88" s="9"/>
      <c r="E88" s="11"/>
      <c r="F88" s="11"/>
      <c r="G88" s="11"/>
      <c r="H88" s="9"/>
    </row>
    <row r="89" spans="1:15" x14ac:dyDescent="0.35">
      <c r="A89" s="10"/>
      <c r="B89" s="9"/>
      <c r="C89" s="9"/>
      <c r="D89" s="9"/>
      <c r="E89" s="11"/>
      <c r="F89" s="11"/>
      <c r="G89" s="11"/>
      <c r="H89" s="9"/>
    </row>
    <row r="90" spans="1:15" x14ac:dyDescent="0.35">
      <c r="A90" s="10"/>
      <c r="B90" s="9"/>
      <c r="C90" s="9"/>
      <c r="D90" s="9"/>
      <c r="E90" s="11"/>
      <c r="F90" s="11"/>
      <c r="G90" s="11"/>
      <c r="H90" s="9"/>
    </row>
  </sheetData>
  <sortState ref="A14:H19">
    <sortCondition descending="1" ref="H14"/>
  </sortState>
  <mergeCells count="9">
    <mergeCell ref="B1:D1"/>
    <mergeCell ref="K85:O86"/>
    <mergeCell ref="K78:O83"/>
    <mergeCell ref="H2:I2"/>
    <mergeCell ref="A9:J10"/>
    <mergeCell ref="A6:J6"/>
    <mergeCell ref="A7:J7"/>
    <mergeCell ref="A8:J8"/>
    <mergeCell ref="A5:J5"/>
  </mergeCells>
  <conditionalFormatting sqref="J76">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10">
    <dataValidation type="list" allowBlank="1" showInputMessage="1" showErrorMessage="1" sqref="D32:D34 D41" xr:uid="{43FD0227-5D11-42B7-A318-6A0D6EB9A9F1}">
      <formula1>"Please select:, Earned, Planned, N/A,"</formula1>
    </dataValidation>
    <dataValidation type="list" allowBlank="1" showInputMessage="1" showErrorMessage="1" sqref="D23:D31 D64:D66 D42 D39:D40"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60 D70:D71 D47:D57" xr:uid="{CE997C16-9A75-4DD0-96B5-A4D1A45CC38E}">
      <formula1>"Please select:, Earned, Planned,"</formula1>
    </dataValidation>
    <dataValidation type="list" allowBlank="1" showInputMessage="1" showErrorMessage="1" sqref="B42" xr:uid="{C936BA71-2500-4543-9941-31906746EDB3}">
      <formula1>"Please select:, Numerical Methods, Discrete Mathematics,"</formula1>
    </dataValidation>
    <dataValidation type="list" allowBlank="1" showInputMessage="1" showErrorMessage="1" sqref="B40" xr:uid="{62D2DBC0-C894-473D-A82A-28D0ADE05712}">
      <formula1>"Please select:, Calculus &amp; Elements of Linear Algebra II, Matrix Algebra &amp; Advanced Calculus II,"</formula1>
    </dataValidation>
    <dataValidation type="list" allowBlank="1" showInputMessage="1" showErrorMessage="1" sqref="B39" xr:uid="{D272E288-B730-46BF-9F83-E3310AB5297F}">
      <formula1>"Please select:, Calculus &amp; Elements of Linear Algebra I, Matrix Algebra &amp; Advanced Calculus I,"</formula1>
    </dataValidation>
    <dataValidation allowBlank="1" showErrorMessage="1" sqref="A39:A40 A42" xr:uid="{D8110A0C-7A69-4F8C-A40F-F595142B71EA}"/>
    <dataValidation type="list" allowBlank="1" showInputMessage="1" showErrorMessage="1" sqref="B47" xr:uid="{07B3B214-4E61-4D59-9591-B7E82F4BDC13}">
      <formula1>"Please select:, German A1.1-C1,  Introduction to Philosophical Ethics, "</formula1>
    </dataValidation>
    <dataValidation type="list" allowBlank="1" showInputMessage="1" showErrorMessage="1" sqref="B48:B49" xr:uid="{F47A4432-45E2-4A0B-8AF1-546203DCD35D}">
      <formula1>"Please select:, German A1.1-C1,  Introduction to the Philosophy of Science,  Introduction to Visual Culture,"</formula1>
    </dataValidation>
  </dataValidations>
  <pageMargins left="0.7" right="0.7" top="0.75" bottom="0.75" header="0.3" footer="0.3"/>
  <pageSetup paperSize="9" scale="65" fitToHeight="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0BD4-BFCF-4352-8D40-2D1D6D9265CB}">
  <dimension ref="A1:M25"/>
  <sheetViews>
    <sheetView topLeftCell="A15" workbookViewId="0">
      <selection activeCell="D28" sqref="D28"/>
    </sheetView>
  </sheetViews>
  <sheetFormatPr defaultRowHeight="14.5" x14ac:dyDescent="0.35"/>
  <cols>
    <col min="1" max="1" width="17.7265625" style="8" customWidth="1"/>
    <col min="2" max="2" width="39" style="8" customWidth="1"/>
    <col min="3" max="4" width="8.7265625" style="8"/>
    <col min="5" max="5" width="12.26953125" style="8" customWidth="1"/>
    <col min="6" max="16384" width="8.7265625" style="8"/>
  </cols>
  <sheetData>
    <row r="1" spans="1:5" ht="18.5" x14ac:dyDescent="0.45">
      <c r="A1" s="104" t="s">
        <v>123</v>
      </c>
      <c r="B1" s="104"/>
      <c r="C1" s="104"/>
      <c r="D1" s="104"/>
      <c r="E1" s="104"/>
    </row>
    <row r="2" spans="1:5" x14ac:dyDescent="0.35">
      <c r="A2" s="16" t="s">
        <v>91</v>
      </c>
      <c r="B2" s="16" t="s">
        <v>92</v>
      </c>
      <c r="C2" s="16" t="s">
        <v>49</v>
      </c>
      <c r="D2" s="16" t="s">
        <v>106</v>
      </c>
      <c r="E2" s="16" t="s">
        <v>5</v>
      </c>
    </row>
    <row r="3" spans="1:5" x14ac:dyDescent="0.35">
      <c r="A3" s="77" t="str">
        <f>'Study Plan'!A15</f>
        <v>CH-230</v>
      </c>
      <c r="B3" s="78" t="str">
        <f>'Study Plan'!B15</f>
        <v>Programming in C / C++</v>
      </c>
      <c r="C3" s="59">
        <v>7.5</v>
      </c>
      <c r="D3" s="79" t="s">
        <v>100</v>
      </c>
      <c r="E3" s="79" t="s">
        <v>94</v>
      </c>
    </row>
    <row r="4" spans="1:5" x14ac:dyDescent="0.35">
      <c r="A4" s="77" t="str">
        <f>'Study Plan'!A18</f>
        <v>CH-211</v>
      </c>
      <c r="B4" s="78" t="str">
        <f>'Study Plan'!B18</f>
        <v>General Electrical Engineering I</v>
      </c>
      <c r="C4" s="59">
        <v>7.5</v>
      </c>
      <c r="D4" s="79" t="s">
        <v>100</v>
      </c>
      <c r="E4" s="79" t="s">
        <v>94</v>
      </c>
    </row>
    <row r="5" spans="1:5" x14ac:dyDescent="0.35">
      <c r="A5" s="82" t="str">
        <f>'Study Plan'!A17</f>
        <v>CH-140</v>
      </c>
      <c r="B5" s="82" t="str">
        <f>'Study Plan'!B17</f>
        <v>Classical Physics</v>
      </c>
      <c r="C5" s="83">
        <v>7.5</v>
      </c>
      <c r="D5" s="79" t="s">
        <v>100</v>
      </c>
      <c r="E5" s="79" t="s">
        <v>94</v>
      </c>
    </row>
    <row r="6" spans="1:5" x14ac:dyDescent="0.35">
      <c r="A6" s="77" t="str">
        <f>'Study Plan'!A16</f>
        <v>CH-231</v>
      </c>
      <c r="B6" s="78" t="str">
        <f>'Study Plan'!B16</f>
        <v xml:space="preserve">Algorithms &amp; Data Structures </v>
      </c>
      <c r="C6" s="59">
        <v>7.5</v>
      </c>
      <c r="D6" s="79" t="s">
        <v>100</v>
      </c>
      <c r="E6" s="79" t="s">
        <v>95</v>
      </c>
    </row>
    <row r="7" spans="1:5" x14ac:dyDescent="0.35">
      <c r="A7" s="77" t="str">
        <f>'Study Plan'!A14</f>
        <v>CH-220</v>
      </c>
      <c r="B7" s="78" t="str">
        <f>'Study Plan'!B14</f>
        <v>Intro to RIS</v>
      </c>
      <c r="C7" s="59">
        <v>7.5</v>
      </c>
      <c r="D7" s="79" t="s">
        <v>100</v>
      </c>
      <c r="E7" s="79" t="s">
        <v>95</v>
      </c>
    </row>
    <row r="8" spans="1:5" x14ac:dyDescent="0.35">
      <c r="A8" s="82" t="str">
        <f>'Study Plan'!A19</f>
        <v>CH-232</v>
      </c>
      <c r="B8" s="82" t="str">
        <f>'Study Plan'!B19</f>
        <v>Introduction to Computer Science</v>
      </c>
      <c r="C8" s="83">
        <v>7.5</v>
      </c>
      <c r="D8" s="79" t="s">
        <v>100</v>
      </c>
      <c r="E8" s="79" t="s">
        <v>95</v>
      </c>
    </row>
    <row r="10" spans="1:5" x14ac:dyDescent="0.35">
      <c r="A10" s="8" t="s">
        <v>125</v>
      </c>
      <c r="C10" s="80"/>
      <c r="D10" s="16" t="s">
        <v>129</v>
      </c>
    </row>
    <row r="12" spans="1:5" x14ac:dyDescent="0.35">
      <c r="A12" s="8" t="s">
        <v>126</v>
      </c>
      <c r="D12" s="80" t="s">
        <v>128</v>
      </c>
    </row>
    <row r="14" spans="1:5" x14ac:dyDescent="0.35">
      <c r="A14" s="8" t="s">
        <v>127</v>
      </c>
      <c r="D14" s="80" t="s">
        <v>129</v>
      </c>
    </row>
    <row r="17" spans="1:13" ht="18.5" x14ac:dyDescent="0.45">
      <c r="A17" s="104" t="s">
        <v>124</v>
      </c>
      <c r="B17" s="104"/>
      <c r="C17" s="104"/>
      <c r="D17" s="104"/>
      <c r="E17" s="104"/>
    </row>
    <row r="18" spans="1:13" x14ac:dyDescent="0.35">
      <c r="A18" s="16" t="s">
        <v>91</v>
      </c>
      <c r="B18" s="16" t="s">
        <v>92</v>
      </c>
      <c r="C18" s="16" t="s">
        <v>49</v>
      </c>
      <c r="D18" s="16" t="s">
        <v>106</v>
      </c>
      <c r="E18" s="16" t="s">
        <v>5</v>
      </c>
    </row>
    <row r="19" spans="1:13" x14ac:dyDescent="0.35">
      <c r="A19" s="77" t="str">
        <f>'Study Plan'!A39</f>
        <v>CTMS-MAT-XXX</v>
      </c>
      <c r="B19" s="78" t="str">
        <f>'Study Plan'!B39</f>
        <v>Please select:</v>
      </c>
      <c r="C19" s="65">
        <v>5</v>
      </c>
      <c r="D19" s="59" t="s">
        <v>100</v>
      </c>
      <c r="E19" s="9" t="s">
        <v>94</v>
      </c>
    </row>
    <row r="20" spans="1:13" ht="15" thickBot="1" x14ac:dyDescent="0.4">
      <c r="A20" s="77" t="str">
        <f>'Study Plan'!A40</f>
        <v>CTMS-MAT-XXX</v>
      </c>
      <c r="B20" s="78" t="str">
        <f>'Study Plan'!B40</f>
        <v>Please select:</v>
      </c>
      <c r="C20" s="65">
        <v>5</v>
      </c>
      <c r="D20" s="59" t="s">
        <v>100</v>
      </c>
      <c r="E20" s="9" t="s">
        <v>95</v>
      </c>
    </row>
    <row r="21" spans="1:13" x14ac:dyDescent="0.35">
      <c r="G21" s="105" t="s">
        <v>131</v>
      </c>
      <c r="H21" s="106"/>
      <c r="I21" s="106"/>
      <c r="J21" s="106"/>
      <c r="K21" s="106"/>
      <c r="L21" s="106"/>
      <c r="M21" s="107"/>
    </row>
    <row r="22" spans="1:13" ht="18.5" x14ac:dyDescent="0.45">
      <c r="A22" s="104" t="s">
        <v>108</v>
      </c>
      <c r="B22" s="104"/>
      <c r="C22" s="104"/>
      <c r="D22" s="104"/>
      <c r="E22" s="104"/>
      <c r="G22" s="108"/>
      <c r="H22" s="109"/>
      <c r="I22" s="109"/>
      <c r="J22" s="109"/>
      <c r="K22" s="109"/>
      <c r="L22" s="109"/>
      <c r="M22" s="110"/>
    </row>
    <row r="23" spans="1:13" x14ac:dyDescent="0.35">
      <c r="A23" s="16" t="s">
        <v>91</v>
      </c>
      <c r="B23" s="16" t="s">
        <v>92</v>
      </c>
      <c r="C23" s="16" t="s">
        <v>49</v>
      </c>
      <c r="D23" s="16" t="s">
        <v>106</v>
      </c>
      <c r="E23" s="16" t="s">
        <v>5</v>
      </c>
      <c r="G23" s="108"/>
      <c r="H23" s="109"/>
      <c r="I23" s="109"/>
      <c r="J23" s="109"/>
      <c r="K23" s="109"/>
      <c r="L23" s="109"/>
      <c r="M23" s="110"/>
    </row>
    <row r="24" spans="1:13" ht="29" x14ac:dyDescent="0.35">
      <c r="A24" s="81" t="str">
        <f>'Study Plan'!A47</f>
        <v>CTLA-GER-XX/ CTHU-HUM-XXX</v>
      </c>
      <c r="B24" s="81" t="str">
        <f>'Study Plan'!B47</f>
        <v>Please select:</v>
      </c>
      <c r="C24" s="72">
        <v>2.5</v>
      </c>
      <c r="D24" s="72" t="s">
        <v>98</v>
      </c>
      <c r="E24" s="71" t="s">
        <v>94</v>
      </c>
      <c r="G24" s="108"/>
      <c r="H24" s="109"/>
      <c r="I24" s="109"/>
      <c r="J24" s="109"/>
      <c r="K24" s="109"/>
      <c r="L24" s="109"/>
      <c r="M24" s="110"/>
    </row>
    <row r="25" spans="1:13" ht="29.5" thickBot="1" x14ac:dyDescent="0.4">
      <c r="A25" s="81" t="str">
        <f>'Study Plan'!A48</f>
        <v>CTLA-GER-XX/ CTHU-HUM-XXX</v>
      </c>
      <c r="B25" s="81" t="str">
        <f>'Study Plan'!B48</f>
        <v>Please select:</v>
      </c>
      <c r="C25" s="72">
        <v>2.5</v>
      </c>
      <c r="D25" s="72" t="s">
        <v>98</v>
      </c>
      <c r="E25" s="71" t="s">
        <v>95</v>
      </c>
      <c r="G25" s="111"/>
      <c r="H25" s="112"/>
      <c r="I25" s="112"/>
      <c r="J25" s="112"/>
      <c r="K25" s="112"/>
      <c r="L25" s="112"/>
      <c r="M25" s="113"/>
    </row>
  </sheetData>
  <mergeCells count="4">
    <mergeCell ref="A1:E1"/>
    <mergeCell ref="A17:E17"/>
    <mergeCell ref="G21:M25"/>
    <mergeCell ref="A22:E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EEB8-0D54-498B-BAE4-A2D6CD0C8B66}">
  <dimension ref="A1:B12"/>
  <sheetViews>
    <sheetView workbookViewId="0">
      <selection activeCell="B10" sqref="B10"/>
    </sheetView>
  </sheetViews>
  <sheetFormatPr defaultRowHeight="14.5" x14ac:dyDescent="0.35"/>
  <cols>
    <col min="1" max="1" width="10.90625" customWidth="1"/>
    <col min="2" max="2" width="14.7265625" customWidth="1"/>
  </cols>
  <sheetData>
    <row r="1" spans="1:2" x14ac:dyDescent="0.35">
      <c r="A1" s="8" t="s">
        <v>5</v>
      </c>
      <c r="B1" s="8" t="s">
        <v>93</v>
      </c>
    </row>
    <row r="2" spans="1:2" x14ac:dyDescent="0.35">
      <c r="A2" s="8"/>
      <c r="B2" s="8"/>
    </row>
    <row r="3" spans="1:2" x14ac:dyDescent="0.35">
      <c r="A3" s="67" t="s">
        <v>94</v>
      </c>
      <c r="B3" s="67">
        <f>SUMIF('Study Plan'!H$14:H$72, "Fall 2023", 'Study Plan'!C$14:C$72)</f>
        <v>30</v>
      </c>
    </row>
    <row r="4" spans="1:2" x14ac:dyDescent="0.35">
      <c r="A4" s="67" t="s">
        <v>95</v>
      </c>
      <c r="B4" s="67">
        <f>SUMIF('Study Plan'!H$14:H$72, "Spring 2024", 'Study Plan'!C$14:C$72)</f>
        <v>30</v>
      </c>
    </row>
    <row r="5" spans="1:2" x14ac:dyDescent="0.35">
      <c r="A5" s="67" t="s">
        <v>117</v>
      </c>
      <c r="B5" s="67">
        <f>SUMIF('Study Plan'!H$14:H$72, "Fall 2024", 'Study Plan'!C$14:C$72)</f>
        <v>0</v>
      </c>
    </row>
    <row r="6" spans="1:2" x14ac:dyDescent="0.35">
      <c r="A6" s="67" t="s">
        <v>118</v>
      </c>
      <c r="B6" s="67">
        <f>SUMIF('Study Plan'!H$14:H$72, "Spring 2025", 'Study Plan'!C$14:C$72)</f>
        <v>0</v>
      </c>
    </row>
    <row r="7" spans="1:2" x14ac:dyDescent="0.35">
      <c r="A7" s="67" t="s">
        <v>119</v>
      </c>
      <c r="B7" s="67">
        <f>SUMIF('Study Plan'!H$14:H$72, "Fall 2025", 'Study Plan'!C$14:C$72)</f>
        <v>0</v>
      </c>
    </row>
    <row r="8" spans="1:2" x14ac:dyDescent="0.35">
      <c r="A8" s="67" t="s">
        <v>120</v>
      </c>
      <c r="B8" s="67">
        <f>SUMIF('Study Plan'!H$14:H$72, "Spring 2026", 'Study Plan'!C$14:C$72)</f>
        <v>0</v>
      </c>
    </row>
    <row r="9" spans="1:2" x14ac:dyDescent="0.35">
      <c r="A9" s="67" t="s">
        <v>121</v>
      </c>
      <c r="B9" s="67">
        <f>SUMIF('Study Plan'!H$14:H$72, "Fall 2026", 'Study Plan'!C$14:C$72)</f>
        <v>0</v>
      </c>
    </row>
    <row r="10" spans="1:2" x14ac:dyDescent="0.35">
      <c r="A10" s="67" t="s">
        <v>122</v>
      </c>
      <c r="B10" s="67">
        <f>SUMIF('Study Plan'!H$14:H$72, "Spring 2027", 'Study Plan'!C$14:C$72)</f>
        <v>0</v>
      </c>
    </row>
    <row r="11" spans="1:2" ht="15" thickBot="1" x14ac:dyDescent="0.4">
      <c r="A11" s="68"/>
      <c r="B11" s="68"/>
    </row>
    <row r="12" spans="1:2" x14ac:dyDescent="0.35">
      <c r="A12" s="8" t="s">
        <v>96</v>
      </c>
      <c r="B12" s="8">
        <f>SUM(B3:B10)</f>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F1" sqref="F1"/>
    </sheetView>
  </sheetViews>
  <sheetFormatPr defaultRowHeight="14.5" x14ac:dyDescent="0.35"/>
  <cols>
    <col min="1" max="1" width="21.6328125" style="8" customWidth="1"/>
    <col min="2" max="2" width="25.81640625" style="8" customWidth="1"/>
    <col min="3" max="3" width="9.26953125" style="8" customWidth="1"/>
    <col min="4" max="4" width="29.81640625" style="8" customWidth="1"/>
    <col min="5" max="5" width="8.08984375" style="8" customWidth="1"/>
    <col min="6" max="7" width="8.7265625" style="8"/>
    <col min="8" max="8" width="43.36328125" style="8" customWidth="1"/>
    <col min="9" max="16384" width="8.7265625" style="8"/>
  </cols>
  <sheetData>
    <row r="1" spans="1:5" ht="18.5" x14ac:dyDescent="0.45">
      <c r="A1" s="104" t="s">
        <v>36</v>
      </c>
      <c r="B1" s="104"/>
      <c r="C1" s="104"/>
      <c r="D1" s="104"/>
    </row>
    <row r="2" spans="1:5" ht="18.5" x14ac:dyDescent="0.45">
      <c r="A2" s="15"/>
      <c r="B2" s="15"/>
      <c r="C2" s="15"/>
      <c r="D2" s="15"/>
    </row>
    <row r="4" spans="1:5" x14ac:dyDescent="0.35">
      <c r="A4" s="16" t="s">
        <v>37</v>
      </c>
      <c r="B4" s="16" t="s">
        <v>38</v>
      </c>
    </row>
    <row r="5" spans="1:5" ht="29" customHeight="1" x14ac:dyDescent="0.35">
      <c r="A5" s="28" t="s">
        <v>91</v>
      </c>
      <c r="B5" s="28" t="s">
        <v>92</v>
      </c>
      <c r="C5" s="29" t="s">
        <v>18</v>
      </c>
      <c r="D5" s="29" t="s">
        <v>39</v>
      </c>
      <c r="E5" s="29" t="s">
        <v>40</v>
      </c>
    </row>
    <row r="6" spans="1:5" x14ac:dyDescent="0.35">
      <c r="A6" s="21"/>
      <c r="B6" s="21"/>
      <c r="C6" s="21"/>
      <c r="D6" s="21"/>
      <c r="E6" s="21"/>
    </row>
    <row r="7" spans="1:5" x14ac:dyDescent="0.35">
      <c r="A7" s="21"/>
      <c r="B7" s="21"/>
      <c r="C7" s="21"/>
      <c r="D7" s="21"/>
      <c r="E7" s="21"/>
    </row>
    <row r="8" spans="1:5" x14ac:dyDescent="0.35">
      <c r="A8" s="21"/>
      <c r="B8" s="21"/>
      <c r="C8" s="21"/>
      <c r="D8" s="21"/>
      <c r="E8" s="21"/>
    </row>
    <row r="9" spans="1:5" x14ac:dyDescent="0.35">
      <c r="A9" s="21"/>
      <c r="B9" s="21"/>
      <c r="C9" s="21"/>
      <c r="D9" s="21"/>
      <c r="E9" s="21"/>
    </row>
    <row r="10" spans="1:5" x14ac:dyDescent="0.35">
      <c r="A10" s="21"/>
      <c r="B10" s="21"/>
      <c r="C10" s="21"/>
      <c r="D10" s="21"/>
      <c r="E10" s="21"/>
    </row>
    <row r="11" spans="1:5" x14ac:dyDescent="0.35">
      <c r="A11" s="21"/>
      <c r="B11" s="21"/>
      <c r="C11" s="21"/>
      <c r="D11" s="21"/>
      <c r="E11" s="21"/>
    </row>
    <row r="12" spans="1:5" x14ac:dyDescent="0.35">
      <c r="A12" s="21"/>
      <c r="B12" s="21"/>
      <c r="C12" s="21"/>
      <c r="D12" s="21"/>
      <c r="E12" s="21"/>
    </row>
    <row r="13" spans="1:5" x14ac:dyDescent="0.35">
      <c r="A13" s="21"/>
      <c r="B13" s="21"/>
      <c r="C13" s="21"/>
      <c r="D13" s="21"/>
      <c r="E13" s="21"/>
    </row>
    <row r="14" spans="1:5" x14ac:dyDescent="0.35">
      <c r="A14" s="21"/>
      <c r="B14" s="21"/>
      <c r="C14" s="21"/>
      <c r="D14" s="21"/>
      <c r="E14" s="21"/>
    </row>
    <row r="15" spans="1:5" x14ac:dyDescent="0.35">
      <c r="A15" s="21"/>
      <c r="B15" s="21"/>
      <c r="C15" s="21"/>
      <c r="D15" s="21"/>
      <c r="E15" s="21"/>
    </row>
    <row r="16" spans="1:5" x14ac:dyDescent="0.35">
      <c r="A16" s="21"/>
      <c r="B16" s="21"/>
      <c r="C16" s="21"/>
      <c r="D16" s="21"/>
      <c r="E16" s="21"/>
    </row>
    <row r="17" spans="1:5" x14ac:dyDescent="0.35">
      <c r="A17" s="21"/>
      <c r="B17" s="21"/>
      <c r="C17" s="21"/>
      <c r="D17" s="21"/>
      <c r="E17" s="21"/>
    </row>
    <row r="18" spans="1:5" x14ac:dyDescent="0.35">
      <c r="A18" s="21"/>
      <c r="B18" s="21"/>
      <c r="C18" s="21"/>
      <c r="D18" s="21"/>
      <c r="E18" s="21"/>
    </row>
    <row r="19" spans="1:5" x14ac:dyDescent="0.35">
      <c r="A19" s="21"/>
      <c r="B19" s="21"/>
      <c r="C19" s="21"/>
      <c r="D19" s="21"/>
      <c r="E19" s="21"/>
    </row>
    <row r="21" spans="1:5" x14ac:dyDescent="0.35">
      <c r="B21" s="16" t="s">
        <v>41</v>
      </c>
      <c r="C21" s="30">
        <f>SUM(C6:C19)</f>
        <v>0</v>
      </c>
    </row>
    <row r="24" spans="1:5" x14ac:dyDescent="0.35">
      <c r="A24" s="16" t="s">
        <v>42</v>
      </c>
      <c r="B24" s="16" t="s">
        <v>38</v>
      </c>
    </row>
    <row r="25" spans="1:5" ht="43.5" x14ac:dyDescent="0.35">
      <c r="A25" s="28" t="s">
        <v>91</v>
      </c>
      <c r="B25" s="28" t="s">
        <v>92</v>
      </c>
      <c r="C25" s="29" t="s">
        <v>18</v>
      </c>
      <c r="D25" s="29" t="s">
        <v>39</v>
      </c>
      <c r="E25" s="29" t="s">
        <v>40</v>
      </c>
    </row>
    <row r="26" spans="1:5" x14ac:dyDescent="0.35">
      <c r="A26" s="21"/>
      <c r="B26" s="21"/>
      <c r="C26" s="21"/>
      <c r="D26" s="21"/>
      <c r="E26" s="21"/>
    </row>
    <row r="27" spans="1:5" x14ac:dyDescent="0.35">
      <c r="A27" s="21"/>
      <c r="B27" s="21"/>
      <c r="C27" s="21"/>
      <c r="D27" s="21"/>
      <c r="E27" s="21"/>
    </row>
    <row r="28" spans="1:5" x14ac:dyDescent="0.35">
      <c r="A28" s="21"/>
      <c r="B28" s="21"/>
      <c r="C28" s="21"/>
      <c r="D28" s="21"/>
      <c r="E28" s="21"/>
    </row>
    <row r="29" spans="1:5" x14ac:dyDescent="0.35">
      <c r="A29" s="21"/>
      <c r="B29" s="21"/>
      <c r="C29" s="21"/>
      <c r="D29" s="21"/>
      <c r="E29" s="21"/>
    </row>
    <row r="30" spans="1:5" x14ac:dyDescent="0.35">
      <c r="A30" s="21"/>
      <c r="B30" s="21"/>
      <c r="C30" s="21"/>
      <c r="D30" s="21"/>
      <c r="E30" s="21"/>
    </row>
    <row r="31" spans="1:5" x14ac:dyDescent="0.35">
      <c r="A31" s="21"/>
      <c r="B31" s="21"/>
      <c r="C31" s="21"/>
      <c r="D31" s="21"/>
      <c r="E31" s="21"/>
    </row>
    <row r="32" spans="1:5" x14ac:dyDescent="0.35">
      <c r="A32" s="21"/>
      <c r="B32" s="21"/>
      <c r="C32" s="21"/>
      <c r="D32" s="21"/>
      <c r="E32" s="21"/>
    </row>
    <row r="33" spans="1:5" x14ac:dyDescent="0.35">
      <c r="A33" s="21"/>
      <c r="B33" s="21"/>
      <c r="C33" s="21"/>
      <c r="D33" s="21"/>
      <c r="E33" s="21"/>
    </row>
    <row r="34" spans="1:5" x14ac:dyDescent="0.35">
      <c r="A34" s="21"/>
      <c r="B34" s="21"/>
      <c r="C34" s="21"/>
      <c r="D34" s="21"/>
      <c r="E34" s="21"/>
    </row>
    <row r="35" spans="1:5" x14ac:dyDescent="0.35">
      <c r="A35" s="21"/>
      <c r="B35" s="21"/>
      <c r="C35" s="21"/>
      <c r="D35" s="21"/>
      <c r="E35" s="21"/>
    </row>
    <row r="36" spans="1:5" x14ac:dyDescent="0.35">
      <c r="A36" s="21"/>
      <c r="B36" s="21"/>
      <c r="C36" s="21"/>
      <c r="D36" s="21"/>
      <c r="E36" s="21"/>
    </row>
    <row r="37" spans="1:5" x14ac:dyDescent="0.35">
      <c r="A37" s="21"/>
      <c r="B37" s="21"/>
      <c r="C37" s="21"/>
      <c r="D37" s="21"/>
      <c r="E37" s="21"/>
    </row>
    <row r="38" spans="1:5" x14ac:dyDescent="0.35">
      <c r="A38" s="21"/>
      <c r="B38" s="21"/>
      <c r="C38" s="21"/>
      <c r="D38" s="21"/>
      <c r="E38" s="21"/>
    </row>
    <row r="39" spans="1:5" x14ac:dyDescent="0.35">
      <c r="A39" s="21"/>
      <c r="B39" s="21"/>
      <c r="C39" s="21"/>
      <c r="D39" s="21"/>
      <c r="E39" s="21"/>
    </row>
    <row r="41" spans="1:5" x14ac:dyDescent="0.35">
      <c r="B41" s="16" t="s">
        <v>43</v>
      </c>
      <c r="C41" s="30">
        <f>SUM(C26:C39)</f>
        <v>0</v>
      </c>
    </row>
    <row r="43" spans="1:5" x14ac:dyDescent="0.35">
      <c r="B43" s="16" t="s">
        <v>44</v>
      </c>
      <c r="C43" s="30">
        <f>C21+C41</f>
        <v>0</v>
      </c>
      <c r="D43" s="31" t="s">
        <v>45</v>
      </c>
      <c r="E43" s="32">
        <f>'Study Plan'!$B$75+'Extension Semesters'!C43</f>
        <v>0</v>
      </c>
    </row>
    <row r="45" spans="1:5" ht="15" thickBot="1" x14ac:dyDescent="0.4"/>
    <row r="46" spans="1:5" x14ac:dyDescent="0.35">
      <c r="A46" s="46"/>
      <c r="B46" s="47"/>
      <c r="C46" s="47"/>
      <c r="D46" s="47"/>
      <c r="E46" s="48"/>
    </row>
    <row r="47" spans="1:5" ht="15" thickBot="1" x14ac:dyDescent="0.4">
      <c r="A47" s="49" t="s">
        <v>48</v>
      </c>
      <c r="B47" s="50"/>
      <c r="C47" s="51"/>
      <c r="D47" s="52"/>
      <c r="E47" s="53"/>
    </row>
    <row r="48" spans="1:5" ht="15" thickBot="1" x14ac:dyDescent="0.4">
      <c r="A48" s="54"/>
      <c r="B48" s="55"/>
      <c r="C48" s="55"/>
      <c r="D48" s="55"/>
      <c r="E48" s="56"/>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Study Plan</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Ahrens, Mareike</dc:creator>
  <cp:lastModifiedBy>Abo Alatta, Nina</cp:lastModifiedBy>
  <cp:lastPrinted>2019-12-05T14:06:50Z</cp:lastPrinted>
  <dcterms:created xsi:type="dcterms:W3CDTF">2019-11-26T14:01:12Z</dcterms:created>
  <dcterms:modified xsi:type="dcterms:W3CDTF">2023-08-07T12:01:30Z</dcterms:modified>
</cp:coreProperties>
</file>