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autoCompressPictures="0"/>
  <mc:AlternateContent xmlns:mc="http://schemas.openxmlformats.org/markup-compatibility/2006">
    <mc:Choice Requires="x15">
      <x15ac:absPath xmlns:x15ac="http://schemas.microsoft.com/office/spreadsheetml/2010/11/ac" url="J:\Orga\Admin\AcadServ\03 - Academic Advising Services\CURRENT CASES\Entry Advising Forms\F23\4C Entry Advising F23\New Entry Advising Forms F 23\"/>
    </mc:Choice>
  </mc:AlternateContent>
  <xr:revisionPtr revIDLastSave="0" documentId="13_ncr:1_{FE75A786-0F5F-47FA-A8D7-1DDDE81E0844}" xr6:coauthVersionLast="36" xr6:coauthVersionMax="47" xr10:uidLastSave="{00000000-0000-0000-0000-000000000000}"/>
  <bookViews>
    <workbookView xWindow="0" yWindow="0" windowWidth="23040" windowHeight="9060" xr2:uid="{00000000-000D-0000-FFFF-FFFF00000000}"/>
  </bookViews>
  <sheets>
    <sheet name="Study Plan" sheetId="1" r:id="rId1"/>
    <sheet name="Entry Advising Form" sheetId="4" r:id="rId2"/>
    <sheet name="Additional Options" sheetId="6" r:id="rId3"/>
    <sheet name="Workload Balance" sheetId="3" r:id="rId4"/>
    <sheet name="Extension Semesters" sheetId="2" r:id="rId5"/>
    <sheet name="Lists" sheetId="5"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1" l="1"/>
  <c r="A17" i="1"/>
  <c r="F48" i="1" l="1"/>
  <c r="E48" i="1"/>
  <c r="A48" i="1"/>
  <c r="F47" i="1"/>
  <c r="E47" i="1"/>
  <c r="A47" i="1"/>
  <c r="A18" i="1"/>
  <c r="A7" i="4" s="1"/>
  <c r="A40" i="1"/>
  <c r="F56" i="1"/>
  <c r="E56" i="1"/>
  <c r="F55" i="1"/>
  <c r="E55" i="1"/>
  <c r="F54" i="1"/>
  <c r="E54" i="1"/>
  <c r="F53" i="1"/>
  <c r="E53" i="1"/>
  <c r="F52" i="1"/>
  <c r="E52" i="1"/>
  <c r="A5" i="4"/>
  <c r="A16" i="1"/>
  <c r="A4" i="4" s="1"/>
  <c r="B19" i="4"/>
  <c r="A19" i="4"/>
  <c r="B10" i="3"/>
  <c r="B9" i="3"/>
  <c r="B8" i="3"/>
  <c r="B7" i="3"/>
  <c r="B6" i="3"/>
  <c r="B5" i="3"/>
  <c r="B4" i="3"/>
  <c r="B3" i="3"/>
  <c r="B12" i="3" s="1"/>
  <c r="B25" i="4"/>
  <c r="A25" i="4"/>
  <c r="B24" i="4"/>
  <c r="A24" i="4"/>
  <c r="B20" i="4"/>
  <c r="A20" i="4"/>
  <c r="B8" i="4"/>
  <c r="A8" i="4"/>
  <c r="B7" i="4"/>
  <c r="B6" i="4"/>
  <c r="A6" i="4"/>
  <c r="B5" i="4"/>
  <c r="B4" i="4"/>
  <c r="B3" i="4"/>
  <c r="A3" i="4"/>
  <c r="E39" i="1"/>
  <c r="F39" i="1"/>
  <c r="E40" i="1"/>
  <c r="F40" i="1"/>
  <c r="E41" i="1"/>
  <c r="F41" i="1"/>
  <c r="E42" i="1"/>
  <c r="F42" i="1"/>
  <c r="F30" i="1"/>
  <c r="E30" i="1"/>
  <c r="F24" i="1"/>
  <c r="F25" i="1"/>
  <c r="F26" i="1"/>
  <c r="F27" i="1"/>
  <c r="F28" i="1"/>
  <c r="F29" i="1"/>
  <c r="F31" i="1"/>
  <c r="E24" i="1"/>
  <c r="E25" i="1"/>
  <c r="E26" i="1"/>
  <c r="E27" i="1"/>
  <c r="E28" i="1"/>
  <c r="E29" i="1"/>
  <c r="E31" i="1"/>
  <c r="F71" i="1"/>
  <c r="F70" i="1"/>
  <c r="E15" i="1"/>
  <c r="E16" i="1"/>
  <c r="E17" i="1"/>
  <c r="E18" i="1"/>
  <c r="E19" i="1"/>
  <c r="E14" i="1"/>
  <c r="E71" i="1"/>
  <c r="E70" i="1"/>
  <c r="F64" i="1"/>
  <c r="F65" i="1"/>
  <c r="F66" i="1"/>
  <c r="E64" i="1"/>
  <c r="E65" i="1"/>
  <c r="E66" i="1"/>
  <c r="F60" i="1"/>
  <c r="E60" i="1"/>
  <c r="F32" i="1"/>
  <c r="F33" i="1"/>
  <c r="F34" i="1"/>
  <c r="E32" i="1"/>
  <c r="E33" i="1"/>
  <c r="E34" i="1"/>
  <c r="E23" i="1"/>
  <c r="F23" i="1"/>
  <c r="F15" i="1"/>
  <c r="F16" i="1"/>
  <c r="F17" i="1"/>
  <c r="F18" i="1"/>
  <c r="F19" i="1"/>
  <c r="F14" i="1"/>
  <c r="C41" i="2"/>
  <c r="C21" i="2"/>
  <c r="C43" i="2"/>
  <c r="H75" i="1"/>
  <c r="J78" i="1"/>
  <c r="B75" i="1"/>
  <c r="E43" i="2"/>
  <c r="J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890A866C-D907-45A4-8244-2C04021A8873}">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AAC857D4-02C9-4CAC-8BB0-0F2E55AA868B}">
      <text>
        <r>
          <rPr>
            <b/>
            <sz val="9"/>
            <color indexed="81"/>
            <rFont val="Tahoma"/>
            <family val="2"/>
          </rPr>
          <t>Please insert the semester in which you have taken/plan to take the module, e.g. Spring 2020</t>
        </r>
        <r>
          <rPr>
            <sz val="9"/>
            <color indexed="81"/>
            <rFont val="Tahoma"/>
            <family val="2"/>
          </rPr>
          <t xml:space="preserve">
</t>
        </r>
      </text>
    </comment>
    <comment ref="H21" authorId="0" shapeId="0" xr:uid="{8F144838-E105-4946-ABE9-FD4FCCB99C2F}">
      <text>
        <r>
          <rPr>
            <b/>
            <sz val="9"/>
            <color indexed="81"/>
            <rFont val="Tahoma"/>
            <family val="2"/>
          </rPr>
          <t>Either select all IRPH Core modules or replace 15 CP with minor Core modules.
The Study Program Handbooks list the default minor modules and their respective CPs</t>
        </r>
        <r>
          <rPr>
            <sz val="9"/>
            <color indexed="81"/>
            <rFont val="Tahoma"/>
            <family val="2"/>
          </rPr>
          <t xml:space="preserve">
</t>
        </r>
      </text>
    </comment>
    <comment ref="F60" authorId="0" shapeId="0" xr:uid="{FC082D91-4324-4ADC-A0CD-DEAE2F9C06D5}">
      <text>
        <r>
          <rPr>
            <b/>
            <sz val="9"/>
            <color indexed="81"/>
            <rFont val="Tahoma"/>
            <family val="2"/>
          </rPr>
          <t>Please make sure you have followed the official registration procedure and to submitted the relevant documents to CSC.</t>
        </r>
        <r>
          <rPr>
            <sz val="9"/>
            <color indexed="81"/>
            <rFont val="Tahoma"/>
            <family val="2"/>
          </rPr>
          <t xml:space="preserve">
</t>
        </r>
      </text>
    </comment>
    <comment ref="B82" authorId="1" shapeId="0" xr:uid="{00000000-0006-0000-0000-000006000000}">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<sst xmlns="http://schemas.openxmlformats.org/spreadsheetml/2006/main" count="500" uniqueCount="261">
  <si>
    <t xml:space="preserve">Study Plan for </t>
  </si>
  <si>
    <t>PLEASE READ THIS SECTION FIRST! Important notes for filling in the template:</t>
  </si>
  <si>
    <t>Credits earned</t>
  </si>
  <si>
    <t>Module number</t>
  </si>
  <si>
    <t>Module name</t>
  </si>
  <si>
    <t>Semester</t>
  </si>
  <si>
    <t>CHOICE modules</t>
  </si>
  <si>
    <t>CORE modules</t>
  </si>
  <si>
    <t>Internship/Start-up and Career Skills</t>
  </si>
  <si>
    <t>CA-INT-900-0</t>
  </si>
  <si>
    <t>Specialization modules</t>
  </si>
  <si>
    <t>Bachelor Thesis &amp; Seminar</t>
  </si>
  <si>
    <t xml:space="preserve">Total Credits required: 45 </t>
  </si>
  <si>
    <t>Total Credits required: 15</t>
  </si>
  <si>
    <t>Note: Only for extra credits taken on top of the 180 ECTS required for your major!</t>
  </si>
  <si>
    <t>Thesis</t>
  </si>
  <si>
    <t>Seminar</t>
  </si>
  <si>
    <t>Usually, you should not plan for more than 35 ECTS/semester. Try to split the courseload in such a way that all semesters are more or less balanced. Don't forget about the possibility to attend courses during the Intersession.</t>
  </si>
  <si>
    <t>Credits planned</t>
  </si>
  <si>
    <t xml:space="preserve">Credits earned: </t>
  </si>
  <si>
    <t xml:space="preserve">Credits planned: </t>
  </si>
  <si>
    <t>Total credits for major:</t>
  </si>
  <si>
    <t>CH-XXX</t>
  </si>
  <si>
    <t>CO-XXX</t>
  </si>
  <si>
    <t xml:space="preserve">Minor </t>
  </si>
  <si>
    <t>Fall xxxx</t>
  </si>
  <si>
    <t>Spring xxxx</t>
  </si>
  <si>
    <t>Specialization</t>
  </si>
  <si>
    <t>Remaining semesters:</t>
  </si>
  <si>
    <t>Minor:</t>
  </si>
  <si>
    <t xml:space="preserve">(Where applicable) Old Major/ Minor:  </t>
  </si>
  <si>
    <t>Study Abroad</t>
  </si>
  <si>
    <t>yes / no</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</si>
  <si>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</si>
  <si>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</si>
  <si>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Further Modules</t>
  </si>
  <si>
    <t>Fall / Spring xxxx</t>
  </si>
  <si>
    <t>Overview Extension Semesters</t>
  </si>
  <si>
    <t>Semester 7</t>
  </si>
  <si>
    <t>SP / F 20xx</t>
  </si>
  <si>
    <t>Function in the curriculum (Choice, Core, Methods, BQ, Language)</t>
  </si>
  <si>
    <t>Status (m, me)</t>
  </si>
  <si>
    <t>Total credits Semester 7</t>
  </si>
  <si>
    <t>Semester 8</t>
  </si>
  <si>
    <t>Total credits Semester 8</t>
  </si>
  <si>
    <t>Total credits semesters 7 &amp; 8</t>
  </si>
  <si>
    <t>Total Credits Degree</t>
  </si>
  <si>
    <t>For the purpose of applying for an extension, please fill in the second sheet of this form!</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</si>
  <si>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</si>
  <si>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Signature Academic Advisor</t>
  </si>
  <si>
    <t>CP</t>
  </si>
  <si>
    <t>Earned or Planned</t>
  </si>
  <si>
    <t xml:space="preserve">Please select: </t>
  </si>
  <si>
    <t>Please select:</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</si>
  <si>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</si>
  <si>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 xml:space="preserve">Total Credits required: 20 </t>
  </si>
  <si>
    <t>Qualitative Research Methods</t>
  </si>
  <si>
    <t xml:space="preserve">Fall xxxx </t>
  </si>
  <si>
    <t>Academic Writing &amp; Academic Skills</t>
  </si>
  <si>
    <t>Data Collection</t>
  </si>
  <si>
    <t>Major: IRPH</t>
  </si>
  <si>
    <t>CAS-S-IRPH-80X</t>
  </si>
  <si>
    <t>CA-IRPH-800-T</t>
  </si>
  <si>
    <t>CA-IRPH-800-S</t>
  </si>
  <si>
    <t>Intro to International Relations Theory</t>
  </si>
  <si>
    <t>Intro to Modern European History</t>
  </si>
  <si>
    <t>CO-660</t>
  </si>
  <si>
    <t>CO-661</t>
  </si>
  <si>
    <t>Advanced Int Relations Theory</t>
  </si>
  <si>
    <t>CO-662</t>
  </si>
  <si>
    <t>CO-663</t>
  </si>
  <si>
    <t>History of Globalization</t>
  </si>
  <si>
    <t>CO-667</t>
  </si>
  <si>
    <t>Module Number</t>
  </si>
  <si>
    <t>Module Name</t>
  </si>
  <si>
    <t>Workload CP</t>
  </si>
  <si>
    <t>Fall 2023</t>
  </si>
  <si>
    <t>Spring 2024</t>
  </si>
  <si>
    <t>Fall 2024</t>
  </si>
  <si>
    <t>Spring 2025</t>
  </si>
  <si>
    <t>Total</t>
  </si>
  <si>
    <t xml:space="preserve">Full Name: </t>
  </si>
  <si>
    <t>CH-330</t>
  </si>
  <si>
    <t>CH-331</t>
  </si>
  <si>
    <t>Methods modules</t>
  </si>
  <si>
    <t>m</t>
  </si>
  <si>
    <t>me</t>
  </si>
  <si>
    <t>Logic</t>
  </si>
  <si>
    <t>Causation /Correlation</t>
  </si>
  <si>
    <t>Agumentation Data Visualization Communication</t>
  </si>
  <si>
    <t>Linear Model- Matrices/ Complex Problem Solving</t>
  </si>
  <si>
    <t>Community Impact Project/ Agency, Leadership &amp; Accountabilty</t>
  </si>
  <si>
    <t>Status</t>
  </si>
  <si>
    <t>International Political Economy</t>
  </si>
  <si>
    <t>Empires and Nation States</t>
  </si>
  <si>
    <t>Digital Transformation beyond the West</t>
  </si>
  <si>
    <t>Cybersecurity Governance</t>
  </si>
  <si>
    <t>Political Philosophy</t>
  </si>
  <si>
    <t>Decision Science for Politics</t>
  </si>
  <si>
    <t>IRPH</t>
  </si>
  <si>
    <t>IRPH F Mod Elec2</t>
  </si>
  <si>
    <t>CH-100</t>
  </si>
  <si>
    <t>CH-110</t>
  </si>
  <si>
    <t>CH-120</t>
  </si>
  <si>
    <t>CH-132</t>
  </si>
  <si>
    <t>CH-150</t>
  </si>
  <si>
    <t>CH-210</t>
  </si>
  <si>
    <t>CH-230</t>
  </si>
  <si>
    <t>CH-232</t>
  </si>
  <si>
    <t>CH-300</t>
  </si>
  <si>
    <t>CH-310</t>
  </si>
  <si>
    <t>CH-320</t>
  </si>
  <si>
    <t>CH-340</t>
  </si>
  <si>
    <t>CH-700</t>
  </si>
  <si>
    <t>General Biochemistry</t>
  </si>
  <si>
    <t>General Medicinal Chemistry &amp; Chemical Biology</t>
  </si>
  <si>
    <t>General &amp; Inorganic Chemistry</t>
  </si>
  <si>
    <t>Fundamentals of Earth Sciences</t>
  </si>
  <si>
    <t>Analysis</t>
  </si>
  <si>
    <t>General Electrical Engineering I</t>
  </si>
  <si>
    <t>Programming in C/C++</t>
  </si>
  <si>
    <t>Introduction to Computer Science</t>
  </si>
  <si>
    <t>Programming in Python &amp; C++</t>
  </si>
  <si>
    <t>Introduction to International Business</t>
  </si>
  <si>
    <t>Microeconomics</t>
  </si>
  <si>
    <t>Introduction to Social Sciences I</t>
  </si>
  <si>
    <t>Essentials of Cognitive Psychology</t>
  </si>
  <si>
    <t>Introduction to Data Science</t>
  </si>
  <si>
    <t>IRPH SP Mod Elec</t>
  </si>
  <si>
    <t>CH-101</t>
  </si>
  <si>
    <t>CH-111</t>
  </si>
  <si>
    <t>CH-121</t>
  </si>
  <si>
    <t>CH-133</t>
  </si>
  <si>
    <t>CH-151</t>
  </si>
  <si>
    <t xml:space="preserve">CH-152 </t>
  </si>
  <si>
    <t>CH-211</t>
  </si>
  <si>
    <t>CH-220</t>
  </si>
  <si>
    <t>CH-231</t>
  </si>
  <si>
    <t>CH-301</t>
  </si>
  <si>
    <t>CH-311</t>
  </si>
  <si>
    <t>CH-321</t>
  </si>
  <si>
    <t>CH-341</t>
  </si>
  <si>
    <t>CH-701</t>
  </si>
  <si>
    <t>General Cell Biology</t>
  </si>
  <si>
    <t>General Organic Chemistry</t>
  </si>
  <si>
    <t>Introduction to Biotechnology</t>
  </si>
  <si>
    <t>Environmental Systems &amp; Global Change</t>
  </si>
  <si>
    <t>Linear Algebra</t>
  </si>
  <si>
    <t>Mathematical Modeling</t>
  </si>
  <si>
    <t>General Electrical Engineering II</t>
  </si>
  <si>
    <t>Introduction to RIS</t>
  </si>
  <si>
    <t>Algorithms &amp; Data Structures</t>
  </si>
  <si>
    <t>Core Algorithms &amp; Data Structures</t>
  </si>
  <si>
    <t>Introduction to Finance &amp; Accounting</t>
  </si>
  <si>
    <t>Macroeconomics</t>
  </si>
  <si>
    <t>Introduction to Social Sciences II</t>
  </si>
  <si>
    <t>Essentials of Social Psychology</t>
  </si>
  <si>
    <t>Data Structures &amp; Processing</t>
  </si>
  <si>
    <t>IRPH2</t>
  </si>
  <si>
    <t>New Skills Modules</t>
  </si>
  <si>
    <t>Total Credits required: 20</t>
  </si>
  <si>
    <t>Language &amp; Humanities Modules</t>
  </si>
  <si>
    <t>Total Credits required: 5</t>
  </si>
  <si>
    <t>Choice Modules</t>
  </si>
  <si>
    <t>For a list of all major change options and minor option with the modules you need to register for please see sheet "Additional Options".</t>
  </si>
  <si>
    <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t>
  </si>
  <si>
    <t>Skills Modules</t>
  </si>
  <si>
    <t>Fall 2025</t>
  </si>
  <si>
    <t>Spring 2026</t>
  </si>
  <si>
    <t>Fall 2026</t>
  </si>
  <si>
    <t>Spring 2027</t>
  </si>
  <si>
    <t>Major Change Options after 1 Year with required Choice modules</t>
  </si>
  <si>
    <t>Minor Options for ISCP with required Choice modules</t>
  </si>
  <si>
    <t>Global Economics and Management (GEM) </t>
  </si>
  <si>
    <t>GEM</t>
  </si>
  <si>
    <t>CH-310 - Microeconomics (m, 7.5 CP) </t>
  </si>
  <si>
    <t>CH-311 - Macroeconomics (m, 7.5 CP) </t>
  </si>
  <si>
    <t>CH-300 - Introduction to International Business (m, 7.5 CP) </t>
  </si>
  <si>
    <t>CH-301 - Introduction to Finance and Accounting (m, 7.5 CP) </t>
  </si>
  <si>
    <t>IBA (EIM)</t>
  </si>
  <si>
    <t>International Business Administration (IBA) </t>
  </si>
  <si>
    <t>BCCB</t>
  </si>
  <si>
    <t>CH-100 - General Biochemistry (m, 7.5 CP) </t>
  </si>
  <si>
    <t>CH-101 - General Cell Biology (m, 7.5 CP) </t>
  </si>
  <si>
    <t>Biochemistry and Cell Biology (BCCB) </t>
  </si>
  <si>
    <t>MCCB</t>
  </si>
  <si>
    <t>CH-110 -  General Medicinal Chemistry and Chemical Biology (m, 7.5 CP) </t>
  </si>
  <si>
    <t>CH-111 - General Organic Chemistry (m, 7.5 CP) </t>
  </si>
  <si>
    <t>CH-120 - General and Inorganic Chemistry (m, 7.5 CP) </t>
  </si>
  <si>
    <t>CBT</t>
  </si>
  <si>
    <t>Medicinal Chemistry and Chemical Biology (MCCB) </t>
  </si>
  <si>
    <t>CH-121 - Introduction to Biotechnology (m, 7.5 CP) </t>
  </si>
  <si>
    <t>CS</t>
  </si>
  <si>
    <t>CH-230 - Programming in C and C++ (m, 7.5 CP) </t>
  </si>
  <si>
    <t>CH-231 - Algorithms and Data Structures (m, 7.5 CP) </t>
  </si>
  <si>
    <t>Chemistry and Biotechnology (CBT) </t>
  </si>
  <si>
    <t>Math</t>
  </si>
  <si>
    <t>CH-150 - Analysis (m, 7.5 CP) </t>
  </si>
  <si>
    <t>Computer Science (CS) </t>
  </si>
  <si>
    <t>CH-151 - Linear Algebra (m, 7.5 CP)  </t>
  </si>
  <si>
    <t>CH-232 - Introduction to Computer Science (m, 7.5 CP) </t>
  </si>
  <si>
    <t>CH-220 - Introduction to Robotics and Intelligent Systems (m, 7.5 CP) </t>
  </si>
  <si>
    <t>RIS</t>
  </si>
  <si>
    <t>SDT</t>
  </si>
  <si>
    <t>Additional Major Change Options after 1st Semester with required Choice Modules</t>
  </si>
  <si>
    <t>Mathematics, Modeling and Data Analytics </t>
  </si>
  <si>
    <t>SMP</t>
  </si>
  <si>
    <t>CH-152 - Mathematical Modelling (m, 7.5 CP) </t>
  </si>
  <si>
    <t>Data Science</t>
  </si>
  <si>
    <t>SDT-101</t>
  </si>
  <si>
    <t>CTNS-NSK-01/02</t>
  </si>
  <si>
    <t xml:space="preserve">CTNS-NSK-03/04  </t>
  </si>
  <si>
    <t xml:space="preserve">CTNS-NSK-07/08 </t>
  </si>
  <si>
    <t>CTNS-NSK-05/06</t>
  </si>
  <si>
    <t>CTNS-CIP-10/ CTNS-NSK-09</t>
  </si>
  <si>
    <t>Integrated Social and Cognitive Psychology (ISCP) </t>
  </si>
  <si>
    <t>CHOICE Module: Essentials of Cognitive Psychology (7.5 CP) </t>
  </si>
  <si>
    <t>CHOICE Module: Essentials of Social Psychology (7.5 CP) </t>
  </si>
  <si>
    <t>SDT-101 - Programming in Python and C++ (m, 7.5 CP) </t>
  </si>
  <si>
    <t>SDT-102 - Core Algorithms and Data Structures (me, 7.5 CP) or CH-231 - Algorithms and Data Structures (me, 7.5 CP) </t>
  </si>
  <si>
    <t>Earth Sciences and Sustainable Management of Environmental Resources</t>
  </si>
  <si>
    <t>Software Development &amp; Technology</t>
  </si>
  <si>
    <t>Development in JVM Languages</t>
  </si>
  <si>
    <t>ISCP</t>
  </si>
  <si>
    <t>CH-340 - Essentials of Cognitive Psychology (m, 7.5 CP) </t>
  </si>
  <si>
    <t>CH-341 - Essentials of Social Psychology (m, 7.5 CP) </t>
  </si>
  <si>
    <t>CH-230 - Programming in C/C++ (m, 7.5 CP) </t>
  </si>
  <si>
    <t>ECE</t>
  </si>
  <si>
    <t>SDT-102 - Core Algorithms and Data Structures (me, 7.5 CP) or </t>
  </si>
  <si>
    <t>CH-210 - General Electrical Engineering I (7.5CP)</t>
  </si>
  <si>
    <t>CH-211 - General Electrical Engineering II (7.5CP)</t>
  </si>
  <si>
    <t>CH-220 - Introduction to RIS (m, 7.5 CP)</t>
  </si>
  <si>
    <t>Earth Sciences</t>
  </si>
  <si>
    <t>CH-132 - Fundamentals of Earth Sciences (m, 7.5 CP) </t>
  </si>
  <si>
    <t>CH-133 - Environmental Systems &amp; Global Change (m, 7.5 CP) </t>
  </si>
  <si>
    <t>CH-310 - Microeconomics(m, 7.5 CP) </t>
  </si>
  <si>
    <t>CH-150 - Analysis I (m, 7.5 CP) </t>
  </si>
  <si>
    <t>SDT-101 - Programming in Python &amp; C++ (m, 7.5 CP) </t>
  </si>
  <si>
    <t>SDT-102 - Core Algorithms &amp; Data Structures (m, 7.5 CP) </t>
  </si>
  <si>
    <t>SDT-103 - Development in JVM Languages (m, 7.5 CP) </t>
  </si>
  <si>
    <t>CH-320 - Introduction to the Social Sciences I (m, 7.5 CP) </t>
  </si>
  <si>
    <t>CH-321 - Introduction to the Social Sciences II (m, 7.5 CP) </t>
  </si>
  <si>
    <t>CH-700 - Introduction to Data Science (m, 7.5 CP) </t>
  </si>
  <si>
    <t>CH-701 - Data Structures &amp; Processing (m, 7.5 CP) </t>
  </si>
  <si>
    <t>CO-668</t>
  </si>
  <si>
    <t>CO-669</t>
  </si>
  <si>
    <t>CO-670</t>
  </si>
  <si>
    <t>CO-671</t>
  </si>
  <si>
    <t>CTMS-MET-01</t>
  </si>
  <si>
    <t>CTMS-MET-04</t>
  </si>
  <si>
    <t>CTMS-MET-06</t>
  </si>
  <si>
    <t>Fall /Spring xxxx</t>
  </si>
  <si>
    <t>SDT-103</t>
  </si>
  <si>
    <t>CH-102</t>
  </si>
  <si>
    <t>Foreign Policy, Diplomacy and Data Science</t>
  </si>
  <si>
    <t>Late Arrival Info</t>
  </si>
  <si>
    <t>slides and some make-up sessions for LA students</t>
  </si>
  <si>
    <t>good choices would be IBA, CS, GEM and IEM modules as they will be offered online</t>
  </si>
  <si>
    <t>online office hours; learning material available from Teams; exercises from lecture are available digitally, lectures available online</t>
  </si>
  <si>
    <t>some levels of language classes (A1.1-A2.1) available online but not asynchronously; Humanities are asynchronous online lectures with tutorials.</t>
  </si>
  <si>
    <t>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</si>
</sst>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8"/>
      <color theme="0"/>
      <name val="Calibri"/>
      <family val="2"/>
      <scheme val="minor"/>
    </font>
    <font>
      <b/>
      <sz val="16"/>
      <color theme="0"/>
      <name val="Calibri"/>
      <family val="2"/>
    </font>
    <font>
      <sz val="9"/>
      <color indexed="81"/>
      <name val="Tahoma"/>
      <family val="2"/>
    </font>
    <font>
      <b/>
      <sz val="9"/>
      <color indexed="81"/>
      <name val="Tahoma"/>
      <family val="2"/>
    </font>
    <font>
      <b/>
      <u/>
      <sz val="11"/>
      <color theme="1"/>
      <name val="Calibri"/>
      <family val="2"/>
      <scheme val="minor"/>
    </font>
    <font>
      <b/>
      <u/>
      <sz val="9"/>
      <color indexed="81"/>
      <name val="Tahoma"/>
      <family val="2"/>
    </font>
    <font>
      <b/>
      <u/>
      <sz val="11"/>
      <color rgb="FFFF0000"/>
      <name val="Calibri"/>
      <family val="2"/>
      <scheme val="minor"/>
    </font>
    <font>
      <sz val="11"/>
      <color rgb="FF00B050"/>
      <name val="Calibri"/>
      <family val="2"/>
      <scheme val="minor"/>
    </font>
    <font>
      <i/>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8"/>
      <color theme="1"/>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CCFF99"/>
        <bgColor indexed="64"/>
      </patternFill>
    </fill>
    <fill>
      <patternFill patternType="solid">
        <fgColor rgb="FFFFCCCC"/>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s>
  <borders count="30">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top style="thin">
        <color auto="1"/>
      </top>
      <bottom style="medium">
        <color indexed="64"/>
      </bottom>
      <diagonal/>
    </border>
    <border>
      <left style="thin">
        <color auto="1"/>
      </left>
      <right style="thin">
        <color auto="1"/>
      </right>
      <top/>
      <bottom style="thin">
        <color auto="1"/>
      </bottom>
      <diagonal/>
    </border>
  </borders>
  <cellStyleXfs count="1">
    <xf numFmtId="0" fontId="0" fillId="0" borderId="0"/>
  </cellStyleXfs>
  <cellXfs count="142">
    <xf numFmtId="0" fontId="0" fillId="0" borderId="0" xfId="0"/>
    <xf numFmtId="0" fontId="0" fillId="0" borderId="0" xfId="0" applyBorder="1" applyProtection="1"/>
    <xf numFmtId="0" fontId="0" fillId="0" borderId="1" xfId="0" applyBorder="1" applyProtection="1"/>
    <xf numFmtId="0" fontId="4" fillId="2" borderId="3" xfId="0" applyFont="1" applyFill="1" applyBorder="1" applyProtection="1"/>
    <xf numFmtId="0" fontId="0" fillId="2" borderId="4" xfId="0" applyFill="1" applyBorder="1" applyProtection="1"/>
    <xf numFmtId="0" fontId="0" fillId="2" borderId="5" xfId="0" applyFill="1" applyBorder="1" applyProtection="1"/>
    <xf numFmtId="0" fontId="5" fillId="4" borderId="0" xfId="0" applyFont="1" applyFill="1" applyBorder="1" applyProtection="1"/>
    <xf numFmtId="0" fontId="5" fillId="4" borderId="1" xfId="0" applyFont="1" applyFill="1" applyBorder="1" applyProtection="1"/>
    <xf numFmtId="0" fontId="6" fillId="4" borderId="0" xfId="0" applyFont="1" applyFill="1" applyBorder="1" applyProtection="1"/>
    <xf numFmtId="0" fontId="0" fillId="0" borderId="0" xfId="0"/>
    <xf numFmtId="0" fontId="0" fillId="3" borderId="2" xfId="0" applyFill="1" applyBorder="1" applyAlignment="1" applyProtection="1">
      <alignment wrapText="1"/>
      <protection locked="0"/>
    </xf>
    <xf numFmtId="1" fontId="0" fillId="3" borderId="2" xfId="0" applyNumberFormat="1" applyFill="1" applyBorder="1" applyAlignment="1" applyProtection="1">
      <alignment wrapText="1"/>
      <protection locked="0"/>
    </xf>
    <xf numFmtId="2" fontId="0" fillId="3" borderId="2" xfId="0" applyNumberFormat="1" applyFill="1" applyBorder="1" applyAlignment="1" applyProtection="1">
      <alignment wrapText="1"/>
      <protection locked="0"/>
    </xf>
    <xf numFmtId="0" fontId="2" fillId="0" borderId="2" xfId="0" applyFont="1" applyBorder="1" applyAlignment="1" applyProtection="1">
      <alignment horizontal="center" wrapText="1"/>
    </xf>
    <xf numFmtId="0" fontId="2" fillId="0" borderId="2" xfId="0" applyFont="1" applyBorder="1" applyAlignment="1" applyProtection="1">
      <alignment horizontal="center"/>
    </xf>
    <xf numFmtId="0" fontId="1" fillId="0" borderId="0" xfId="0" applyFont="1" applyBorder="1" applyAlignment="1" applyProtection="1">
      <alignment horizontal="left" wrapText="1"/>
    </xf>
    <xf numFmtId="0" fontId="3" fillId="0" borderId="0" xfId="0" applyFont="1" applyAlignment="1">
      <alignment horizontal="center"/>
    </xf>
    <xf numFmtId="0" fontId="2" fillId="0" borderId="0" xfId="0" applyFont="1"/>
    <xf numFmtId="0" fontId="1" fillId="0" borderId="0" xfId="0" applyFont="1"/>
    <xf numFmtId="2" fontId="2" fillId="0" borderId="0" xfId="0" applyNumberFormat="1" applyFont="1" applyAlignment="1">
      <alignment horizontal="left"/>
    </xf>
    <xf numFmtId="2" fontId="9" fillId="0" borderId="0" xfId="0" applyNumberFormat="1" applyFont="1"/>
    <xf numFmtId="2" fontId="9" fillId="0" borderId="0" xfId="0" applyNumberFormat="1" applyFont="1" applyAlignment="1">
      <alignment horizontal="left"/>
    </xf>
    <xf numFmtId="1" fontId="0" fillId="3" borderId="2" xfId="0" applyNumberFormat="1" applyFill="1" applyBorder="1" applyAlignment="1" applyProtection="1">
      <alignment wrapText="1"/>
      <protection locked="0"/>
    </xf>
    <xf numFmtId="2" fontId="11" fillId="0" borderId="0" xfId="0" applyNumberFormat="1" applyFont="1"/>
    <xf numFmtId="2" fontId="11" fillId="0" borderId="0" xfId="0" applyNumberFormat="1" applyFont="1" applyAlignment="1">
      <alignment horizontal="left"/>
    </xf>
    <xf numFmtId="0" fontId="12" fillId="0" borderId="0" xfId="0" applyFont="1"/>
    <xf numFmtId="0" fontId="2" fillId="3" borderId="2" xfId="0" applyFont="1" applyFill="1" applyBorder="1" applyAlignment="1" applyProtection="1">
      <alignment wrapText="1"/>
      <protection locked="0"/>
    </xf>
    <xf numFmtId="0" fontId="0" fillId="5" borderId="2" xfId="0" applyFill="1" applyBorder="1" applyAlignment="1" applyProtection="1">
      <alignment wrapText="1"/>
      <protection locked="0"/>
    </xf>
    <xf numFmtId="2" fontId="0" fillId="5" borderId="2" xfId="0" applyNumberFormat="1" applyFill="1" applyBorder="1" applyAlignment="1" applyProtection="1">
      <alignment wrapText="1"/>
      <protection locked="0"/>
    </xf>
    <xf numFmtId="0" fontId="2" fillId="0" borderId="2" xfId="0" applyFont="1" applyBorder="1"/>
    <xf numFmtId="0" fontId="2" fillId="0" borderId="2" xfId="0" applyFont="1" applyBorder="1" applyAlignment="1">
      <alignment wrapText="1"/>
    </xf>
    <xf numFmtId="1" fontId="0" fillId="0" borderId="0" xfId="0" applyNumberFormat="1"/>
    <xf numFmtId="0" fontId="9" fillId="0" borderId="0" xfId="0" applyFont="1"/>
    <xf numFmtId="2" fontId="0" fillId="0" borderId="0" xfId="0" applyNumberFormat="1"/>
    <xf numFmtId="0" fontId="2" fillId="3" borderId="2" xfId="0" applyFont="1" applyFill="1" applyBorder="1" applyAlignment="1" applyProtection="1">
      <alignment horizontal="left" wrapText="1"/>
      <protection locked="0"/>
    </xf>
    <xf numFmtId="1" fontId="0" fillId="3" borderId="14" xfId="0" applyNumberFormat="1" applyFill="1" applyBorder="1" applyAlignment="1" applyProtection="1">
      <alignment wrapText="1"/>
      <protection locked="0"/>
    </xf>
    <xf numFmtId="0" fontId="0" fillId="3" borderId="14" xfId="0" applyFill="1" applyBorder="1" applyAlignment="1" applyProtection="1">
      <alignment wrapText="1"/>
      <protection locked="0"/>
    </xf>
    <xf numFmtId="1" fontId="0" fillId="5" borderId="15" xfId="0" applyNumberFormat="1" applyFill="1" applyBorder="1" applyAlignment="1" applyProtection="1">
      <alignment wrapText="1"/>
      <protection locked="0"/>
    </xf>
    <xf numFmtId="0" fontId="0" fillId="5" borderId="16" xfId="0" applyFill="1" applyBorder="1" applyAlignment="1" applyProtection="1">
      <alignment wrapText="1"/>
      <protection locked="0"/>
    </xf>
    <xf numFmtId="0" fontId="0" fillId="5" borderId="17" xfId="0" applyFill="1" applyBorder="1" applyAlignment="1" applyProtection="1">
      <alignment wrapText="1"/>
      <protection locked="0"/>
    </xf>
    <xf numFmtId="1" fontId="0" fillId="5" borderId="18" xfId="0" applyNumberFormat="1" applyFill="1" applyBorder="1" applyAlignment="1" applyProtection="1">
      <alignment wrapText="1"/>
      <protection locked="0"/>
    </xf>
    <xf numFmtId="0" fontId="0" fillId="5" borderId="19" xfId="0" applyFill="1" applyBorder="1" applyAlignment="1" applyProtection="1">
      <alignment wrapText="1"/>
      <protection locked="0"/>
    </xf>
    <xf numFmtId="1" fontId="0" fillId="5" borderId="20" xfId="0" applyNumberFormat="1" applyFill="1" applyBorder="1" applyAlignment="1" applyProtection="1">
      <alignment wrapText="1"/>
      <protection locked="0"/>
    </xf>
    <xf numFmtId="0" fontId="0" fillId="5" borderId="21" xfId="0" applyFill="1" applyBorder="1" applyAlignment="1" applyProtection="1">
      <alignment wrapText="1"/>
      <protection locked="0"/>
    </xf>
    <xf numFmtId="0" fontId="0" fillId="5" borderId="22" xfId="0" applyFill="1" applyBorder="1" applyAlignment="1" applyProtection="1">
      <alignment wrapText="1"/>
      <protection locked="0"/>
    </xf>
    <xf numFmtId="0" fontId="0" fillId="0" borderId="6" xfId="0" applyBorder="1"/>
    <xf numFmtId="0" fontId="0" fillId="0" borderId="7" xfId="0" applyBorder="1"/>
    <xf numFmtId="0" fontId="0" fillId="0" borderId="8" xfId="0" applyBorder="1"/>
    <xf numFmtId="0" fontId="9" fillId="0" borderId="9" xfId="0" applyFont="1" applyBorder="1"/>
    <xf numFmtId="0" fontId="2" fillId="0" borderId="0" xfId="0" applyFont="1" applyBorder="1"/>
    <xf numFmtId="0" fontId="2" fillId="0" borderId="12"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0" xfId="0" applyFont="1" applyAlignment="1">
      <alignment horizontal="center"/>
    </xf>
    <xf numFmtId="2" fontId="3" fillId="7" borderId="23" xfId="0" applyNumberFormat="1" applyFont="1" applyFill="1" applyBorder="1" applyProtection="1"/>
    <xf numFmtId="2" fontId="0" fillId="3" borderId="2" xfId="0" applyNumberFormat="1" applyFill="1" applyBorder="1" applyAlignment="1" applyProtection="1">
      <alignment wrapText="1"/>
    </xf>
    <xf numFmtId="2" fontId="0" fillId="5" borderId="2" xfId="0" applyNumberFormat="1" applyFill="1" applyBorder="1" applyAlignment="1" applyProtection="1">
      <alignment wrapText="1"/>
    </xf>
    <xf numFmtId="2" fontId="0" fillId="3" borderId="14" xfId="0" applyNumberFormat="1" applyFill="1" applyBorder="1" applyAlignment="1" applyProtection="1">
      <alignment wrapText="1"/>
    </xf>
    <xf numFmtId="2" fontId="0" fillId="5" borderId="16" xfId="0" applyNumberFormat="1" applyFill="1" applyBorder="1" applyAlignment="1" applyProtection="1">
      <alignment wrapText="1"/>
    </xf>
    <xf numFmtId="2" fontId="0" fillId="5" borderId="21" xfId="0" applyNumberFormat="1" applyFill="1" applyBorder="1" applyAlignment="1" applyProtection="1">
      <alignment wrapText="1"/>
    </xf>
    <xf numFmtId="2" fontId="1" fillId="3" borderId="2" xfId="0" applyNumberFormat="1" applyFont="1" applyFill="1" applyBorder="1" applyAlignment="1" applyProtection="1">
      <alignment wrapText="1"/>
    </xf>
    <xf numFmtId="2" fontId="14" fillId="3" borderId="2" xfId="0" applyNumberFormat="1" applyFont="1" applyFill="1" applyBorder="1" applyAlignment="1" applyProtection="1">
      <alignment wrapText="1"/>
    </xf>
    <xf numFmtId="2" fontId="0" fillId="5" borderId="24" xfId="0" applyNumberFormat="1" applyFill="1" applyBorder="1" applyAlignment="1" applyProtection="1">
      <alignment wrapText="1"/>
      <protection locked="0"/>
    </xf>
    <xf numFmtId="2" fontId="0" fillId="5" borderId="3" xfId="0" applyNumberFormat="1" applyFill="1" applyBorder="1" applyAlignment="1" applyProtection="1">
      <alignment wrapText="1"/>
      <protection locked="0"/>
    </xf>
    <xf numFmtId="2" fontId="0" fillId="5" borderId="25" xfId="0" applyNumberFormat="1" applyFill="1" applyBorder="1" applyAlignment="1" applyProtection="1">
      <alignment wrapText="1"/>
      <protection locked="0"/>
    </xf>
    <xf numFmtId="2" fontId="0" fillId="5" borderId="26" xfId="0" applyNumberFormat="1" applyFill="1" applyBorder="1" applyAlignment="1" applyProtection="1">
      <alignment wrapText="1"/>
    </xf>
    <xf numFmtId="2" fontId="0" fillId="5" borderId="5" xfId="0" applyNumberFormat="1" applyFill="1" applyBorder="1" applyAlignment="1" applyProtection="1">
      <alignment wrapText="1"/>
    </xf>
    <xf numFmtId="2" fontId="0" fillId="5" borderId="27" xfId="0" applyNumberFormat="1" applyFill="1" applyBorder="1" applyAlignment="1" applyProtection="1">
      <alignment wrapText="1"/>
    </xf>
    <xf numFmtId="0" fontId="0" fillId="0" borderId="2" xfId="0" applyBorder="1"/>
    <xf numFmtId="0" fontId="0" fillId="0" borderId="28" xfId="0" applyBorder="1"/>
    <xf numFmtId="0" fontId="3" fillId="0" borderId="0" xfId="0" applyFont="1" applyAlignment="1">
      <alignment horizontal="center"/>
    </xf>
    <xf numFmtId="1" fontId="0" fillId="8" borderId="2" xfId="0" applyNumberFormat="1" applyFill="1" applyBorder="1" applyAlignment="1" applyProtection="1">
      <alignment wrapText="1"/>
      <protection locked="0"/>
    </xf>
    <xf numFmtId="2" fontId="0" fillId="8" borderId="2" xfId="0" applyNumberFormat="1" applyFill="1" applyBorder="1" applyAlignment="1" applyProtection="1">
      <alignment wrapText="1"/>
    </xf>
    <xf numFmtId="2" fontId="0" fillId="8" borderId="2" xfId="0" applyNumberFormat="1" applyFill="1" applyBorder="1" applyAlignment="1" applyProtection="1">
      <alignment wrapText="1"/>
      <protection locked="0"/>
    </xf>
    <xf numFmtId="0" fontId="0" fillId="8" borderId="2" xfId="0" applyFill="1" applyBorder="1" applyAlignment="1" applyProtection="1">
      <alignment wrapText="1"/>
      <protection locked="0"/>
    </xf>
    <xf numFmtId="2" fontId="0" fillId="5" borderId="24" xfId="0" applyNumberFormat="1" applyFill="1" applyBorder="1" applyAlignment="1" applyProtection="1">
      <alignment wrapText="1"/>
    </xf>
    <xf numFmtId="2" fontId="0" fillId="5" borderId="3" xfId="0" applyNumberFormat="1" applyFill="1" applyBorder="1" applyAlignment="1" applyProtection="1">
      <alignment wrapText="1"/>
    </xf>
    <xf numFmtId="2" fontId="0" fillId="5" borderId="25" xfId="0" applyNumberFormat="1" applyFill="1" applyBorder="1" applyAlignment="1" applyProtection="1">
      <alignment wrapText="1"/>
    </xf>
    <xf numFmtId="1" fontId="0" fillId="5" borderId="2" xfId="0" applyNumberFormat="1" applyFill="1" applyBorder="1" applyAlignment="1" applyProtection="1">
      <alignment wrapText="1"/>
    </xf>
    <xf numFmtId="0" fontId="0" fillId="5" borderId="2" xfId="0" applyFill="1" applyBorder="1" applyAlignment="1" applyProtection="1">
      <alignment wrapText="1"/>
    </xf>
    <xf numFmtId="1" fontId="0" fillId="3" borderId="2" xfId="0" applyNumberFormat="1" applyFill="1" applyBorder="1" applyAlignment="1" applyProtection="1">
      <alignment wrapText="1"/>
    </xf>
    <xf numFmtId="0" fontId="0" fillId="3" borderId="2" xfId="0" applyFill="1" applyBorder="1" applyAlignment="1" applyProtection="1">
      <alignment wrapText="1"/>
    </xf>
    <xf numFmtId="0" fontId="0" fillId="3" borderId="2" xfId="0" applyFill="1" applyBorder="1"/>
    <xf numFmtId="1" fontId="0" fillId="5" borderId="2" xfId="0" applyNumberFormat="1" applyFill="1" applyBorder="1" applyAlignment="1"/>
    <xf numFmtId="2" fontId="0" fillId="5" borderId="2" xfId="0" applyNumberFormat="1" applyFill="1" applyBorder="1"/>
    <xf numFmtId="0" fontId="0" fillId="5" borderId="2" xfId="0" applyFill="1" applyBorder="1"/>
    <xf numFmtId="0" fontId="15" fillId="0" borderId="0" xfId="0" applyFont="1"/>
    <xf numFmtId="1" fontId="0" fillId="8" borderId="2" xfId="0" applyNumberFormat="1" applyFill="1" applyBorder="1" applyAlignment="1" applyProtection="1">
      <alignment wrapText="1"/>
    </xf>
    <xf numFmtId="1" fontId="0" fillId="9" borderId="2" xfId="0" applyNumberFormat="1" applyFill="1" applyBorder="1" applyAlignment="1" applyProtection="1">
      <alignment wrapText="1"/>
    </xf>
    <xf numFmtId="2" fontId="14" fillId="9" borderId="2" xfId="0" applyNumberFormat="1" applyFont="1" applyFill="1" applyBorder="1" applyAlignment="1" applyProtection="1">
      <alignment wrapText="1"/>
    </xf>
    <xf numFmtId="2" fontId="0" fillId="9" borderId="2" xfId="0" applyNumberFormat="1" applyFill="1" applyBorder="1" applyAlignment="1" applyProtection="1">
      <alignment wrapText="1"/>
    </xf>
    <xf numFmtId="0" fontId="0" fillId="9" borderId="2" xfId="0" applyFill="1" applyBorder="1" applyAlignment="1" applyProtection="1">
      <alignment wrapText="1"/>
      <protection locked="0"/>
    </xf>
    <xf numFmtId="0" fontId="14" fillId="3" borderId="0" xfId="0" applyFont="1" applyFill="1" applyAlignment="1">
      <alignment horizontal="justify" vertical="center" wrapText="1"/>
    </xf>
    <xf numFmtId="0" fontId="0" fillId="5" borderId="0" xfId="0" applyFill="1"/>
    <xf numFmtId="0" fontId="16" fillId="0" borderId="0" xfId="0" applyFont="1" applyAlignment="1">
      <alignment horizontal="justify" vertical="center" wrapText="1"/>
    </xf>
    <xf numFmtId="0" fontId="14" fillId="0" borderId="0" xfId="0" applyFont="1" applyAlignment="1">
      <alignment horizontal="justify" vertical="center" wrapText="1"/>
    </xf>
    <xf numFmtId="0" fontId="16" fillId="3" borderId="0" xfId="0" applyFont="1" applyFill="1" applyAlignment="1">
      <alignment horizontal="justify" vertical="center" wrapText="1"/>
    </xf>
    <xf numFmtId="0" fontId="15" fillId="0" borderId="0" xfId="0" applyFont="1" applyAlignment="1">
      <alignment horizontal="justify" vertical="center" wrapText="1"/>
    </xf>
    <xf numFmtId="0" fontId="3" fillId="0" borderId="0" xfId="0" applyFont="1" applyAlignment="1">
      <alignment horizontal="center"/>
    </xf>
    <xf numFmtId="0" fontId="3" fillId="0" borderId="0" xfId="0" applyFont="1" applyAlignment="1">
      <alignment horizontal="center"/>
    </xf>
    <xf numFmtId="0" fontId="14" fillId="0" borderId="0" xfId="0" applyFont="1"/>
    <xf numFmtId="1" fontId="0" fillId="8" borderId="2" xfId="0" applyNumberFormat="1" applyFill="1" applyBorder="1" applyAlignment="1" applyProtection="1"/>
    <xf numFmtId="0" fontId="3" fillId="0" borderId="0" xfId="0" applyFont="1" applyAlignment="1">
      <alignment horizontal="center"/>
    </xf>
    <xf numFmtId="0" fontId="12" fillId="3" borderId="2" xfId="0" applyFont="1" applyFill="1" applyBorder="1" applyAlignment="1" applyProtection="1">
      <alignment wrapText="1"/>
      <protection locked="0"/>
    </xf>
    <xf numFmtId="0" fontId="17" fillId="3" borderId="2" xfId="0" applyFont="1" applyFill="1" applyBorder="1" applyAlignment="1">
      <alignment horizontal="left" wrapText="1"/>
    </xf>
    <xf numFmtId="0" fontId="17" fillId="3" borderId="2" xfId="0" applyFont="1" applyFill="1" applyBorder="1" applyAlignment="1" applyProtection="1">
      <alignment wrapText="1"/>
      <protection locked="0"/>
    </xf>
    <xf numFmtId="0" fontId="17" fillId="8" borderId="2" xfId="0" applyFont="1" applyFill="1" applyBorder="1" applyAlignment="1" applyProtection="1">
      <alignment wrapText="1"/>
      <protection locked="0"/>
    </xf>
    <xf numFmtId="0" fontId="2" fillId="3" borderId="4" xfId="0" applyFont="1" applyFill="1" applyBorder="1" applyAlignment="1" applyProtection="1">
      <alignment horizontal="left" wrapText="1"/>
      <protection locked="0"/>
    </xf>
    <xf numFmtId="0" fontId="0" fillId="6" borderId="6" xfId="0" applyFill="1" applyBorder="1" applyAlignment="1">
      <alignment horizontal="left" wrapText="1"/>
    </xf>
    <xf numFmtId="0" fontId="0" fillId="6" borderId="7" xfId="0" applyFill="1" applyBorder="1" applyAlignment="1">
      <alignment horizontal="left" wrapText="1"/>
    </xf>
    <xf numFmtId="0" fontId="0" fillId="6" borderId="8" xfId="0" applyFill="1" applyBorder="1" applyAlignment="1">
      <alignment horizontal="left" wrapText="1"/>
    </xf>
    <xf numFmtId="0" fontId="0" fillId="6" borderId="11" xfId="0" applyFill="1" applyBorder="1" applyAlignment="1">
      <alignment horizontal="left" wrapText="1"/>
    </xf>
    <xf numFmtId="0" fontId="0" fillId="6" borderId="12" xfId="0" applyFill="1" applyBorder="1" applyAlignment="1">
      <alignment horizontal="left" wrapText="1"/>
    </xf>
    <xf numFmtId="0" fontId="0" fillId="6" borderId="13" xfId="0" applyFill="1" applyBorder="1" applyAlignment="1">
      <alignment horizontal="left" wrapText="1"/>
    </xf>
    <xf numFmtId="0" fontId="0" fillId="6" borderId="9" xfId="0" applyFill="1" applyBorder="1" applyAlignment="1">
      <alignment horizontal="left" wrapText="1"/>
    </xf>
    <xf numFmtId="0" fontId="0" fillId="6" borderId="0" xfId="0" applyFill="1" applyBorder="1" applyAlignment="1">
      <alignment horizontal="left" wrapText="1"/>
    </xf>
    <xf numFmtId="0" fontId="0" fillId="6" borderId="10" xfId="0" applyFill="1" applyBorder="1" applyAlignment="1">
      <alignment horizontal="left" wrapText="1"/>
    </xf>
    <xf numFmtId="0" fontId="2" fillId="3" borderId="2" xfId="0" applyFont="1" applyFill="1" applyBorder="1" applyAlignment="1" applyProtection="1">
      <alignment horizontal="left" wrapText="1"/>
      <protection locked="0"/>
    </xf>
    <xf numFmtId="0" fontId="0" fillId="0" borderId="0" xfId="0" applyBorder="1" applyAlignment="1" applyProtection="1">
      <alignment horizontal="left" wrapText="1"/>
    </xf>
    <xf numFmtId="0" fontId="0" fillId="0" borderId="10"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7" xfId="0" applyNumberFormat="1" applyBorder="1" applyAlignment="1" applyProtection="1">
      <alignment horizontal="left" wrapText="1"/>
    </xf>
    <xf numFmtId="0" fontId="0" fillId="0" borderId="8" xfId="0" applyNumberFormat="1" applyBorder="1" applyAlignment="1" applyProtection="1">
      <alignment horizontal="left" wrapText="1"/>
    </xf>
    <xf numFmtId="0" fontId="2" fillId="0" borderId="7" xfId="0" applyNumberFormat="1" applyFont="1" applyBorder="1" applyAlignment="1" applyProtection="1">
      <alignment horizontal="left" wrapText="1"/>
    </xf>
    <xf numFmtId="0" fontId="2" fillId="0" borderId="8" xfId="0" applyNumberFormat="1" applyFont="1" applyBorder="1" applyAlignment="1" applyProtection="1">
      <alignment horizontal="left" wrapText="1"/>
    </xf>
    <xf numFmtId="0" fontId="3" fillId="0" borderId="0" xfId="0" applyFont="1" applyAlignment="1">
      <alignment horizontal="center"/>
    </xf>
    <xf numFmtId="0" fontId="0" fillId="0" borderId="0" xfId="0" applyAlignment="1">
      <alignment horizontal="center"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17" fillId="5" borderId="14" xfId="0" applyFont="1" applyFill="1" applyBorder="1" applyAlignment="1">
      <alignment horizontal="left" wrapText="1"/>
    </xf>
    <xf numFmtId="0" fontId="17" fillId="5" borderId="29" xfId="0" applyFont="1" applyFill="1" applyBorder="1" applyAlignment="1">
      <alignment horizontal="left" wrapText="1"/>
    </xf>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FFFFCC"/>
      <color rgb="FFFCE4D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12700</xdr:colOff>
      <xdr:row>1</xdr:row>
      <xdr:rowOff>158750</xdr:rowOff>
    </xdr:from>
    <xdr:to>
      <xdr:col>12</xdr:col>
      <xdr:colOff>0</xdr:colOff>
      <xdr:row>16</xdr:row>
      <xdr:rowOff>57150</xdr:rowOff>
    </xdr:to>
    <xdr:sp macro="" textlink="">
      <xdr:nvSpPr>
        <xdr:cNvPr id="2" name="TextBox 1">
          <a:extLst>
            <a:ext uri="{FF2B5EF4-FFF2-40B4-BE49-F238E27FC236}">
              <a16:creationId xmlns:a16="http://schemas.microsoft.com/office/drawing/2014/main" id="{C8AF3DDC-9F60-431B-A912-EFF5980A0DF5}"/>
            </a:ext>
          </a:extLst>
        </xdr:cNvPr>
        <xdr:cNvSpPr txBox="1"/>
      </xdr:nvSpPr>
      <xdr:spPr>
        <a:xfrm>
          <a:off x="6661150" y="393700"/>
          <a:ext cx="3035300" cy="266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wsDr>
</file>

<file path=xl/persons/person.xml><?xml version="1.0" encoding="utf-8"?>
<personList xmlns="http://schemas.microsoft.com/office/spreadsheetml/2018/threadedcomments" xmlns:x="http://schemas.openxmlformats.org/spreadsheetml/2006/main">
  <person displayName="Irina Chiaburu" id="{8B5CC587-148C-4BEB-B097-A5C0EE39BC05}" userId="7243f58b7da1521e"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1BC1EA-CDD0-4E9B-B36C-845A88C7A72C}" name="Table1" displayName="Table1" ref="A1:D20" totalsRowShown="0">
  <autoFilter ref="A1:D20" xr:uid="{B1FCD9FE-6B40-4F89-8D2D-7810CBA9C830}"/>
  <tableColumns count="4">
    <tableColumn id="1" xr3:uid="{26BA9BEA-F1A4-4BCD-A133-F6BE2F45012B}" name="IRPH"/>
    <tableColumn id="2" xr3:uid="{668DA69E-51E0-4B85-99FE-543979DA4162}" name="IRPH F Mod Elec2"/>
    <tableColumn id="3" xr3:uid="{B9CDD015-F4F2-424C-BDB0-F1AA04241FD8}" name="IRPH2"/>
    <tableColumn id="4" xr3:uid="{48E4A5A4-DE76-4FA8-A5BC-37C58B961763}" name="IRPH SP Mod Elec"/>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 dT="2021-09-27T10:20:30.41" personId="{8B5CC587-148C-4BEB-B097-A5C0EE39BC05}" id="{73888CDD-0560-4D5C-B394-1EDF42F0B507}">
    <text>CO 441 and CO 442 are reversed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0"/>
  <sheetViews>
    <sheetView tabSelected="1" topLeftCell="A10" zoomScale="80" zoomScaleNormal="80" workbookViewId="0">
      <selection activeCell="J24" sqref="J24"/>
    </sheetView>
  </sheetViews>
  <sheetFormatPr defaultColWidth="8.77734375" defaultRowHeight="14.4" x14ac:dyDescent="0.3"/>
  <cols>
    <col min="1" max="1" width="19" customWidth="1"/>
    <col min="2" max="2" width="37.109375" customWidth="1"/>
    <col min="3" max="3" width="10.88671875" style="9" customWidth="1"/>
    <col min="4" max="4" width="13" style="9" customWidth="1"/>
    <col min="6" max="7" width="8.77734375" style="9"/>
    <col min="8" max="8" width="21.44140625" customWidth="1"/>
    <col min="9" max="9" width="24.77734375" customWidth="1"/>
    <col min="10" max="10" width="14.77734375" customWidth="1"/>
    <col min="11" max="11" width="13.21875" customWidth="1"/>
  </cols>
  <sheetData>
    <row r="1" spans="1:10" ht="21" customHeight="1" x14ac:dyDescent="0.4">
      <c r="A1" s="3" t="s">
        <v>0</v>
      </c>
      <c r="B1" s="110" t="s">
        <v>81</v>
      </c>
      <c r="C1" s="110"/>
      <c r="D1" s="110"/>
      <c r="E1" s="4"/>
      <c r="F1" s="4"/>
      <c r="G1" s="4"/>
      <c r="H1" s="26" t="s">
        <v>60</v>
      </c>
      <c r="I1" s="26" t="s">
        <v>29</v>
      </c>
      <c r="J1" s="5"/>
    </row>
    <row r="2" spans="1:10" ht="14.55" customHeight="1" x14ac:dyDescent="0.3">
      <c r="A2" s="1"/>
      <c r="B2" s="1"/>
      <c r="C2" s="1"/>
      <c r="D2" s="1"/>
      <c r="E2" s="1"/>
      <c r="F2" s="1"/>
      <c r="G2" s="1"/>
      <c r="H2" s="120" t="s">
        <v>30</v>
      </c>
      <c r="I2" s="120"/>
      <c r="J2" s="2"/>
    </row>
    <row r="3" spans="1:10" ht="21.75" customHeight="1" x14ac:dyDescent="0.3">
      <c r="A3" s="1"/>
      <c r="B3" s="1"/>
      <c r="C3" s="1"/>
      <c r="D3" s="1"/>
      <c r="E3" s="1"/>
      <c r="F3" s="1"/>
      <c r="G3" s="1"/>
      <c r="H3" s="34" t="s">
        <v>31</v>
      </c>
      <c r="I3" s="34" t="s">
        <v>32</v>
      </c>
      <c r="J3" s="2"/>
    </row>
    <row r="4" spans="1:10" ht="29.25" customHeight="1" thickBot="1" x14ac:dyDescent="0.5">
      <c r="A4" s="8" t="s">
        <v>1</v>
      </c>
      <c r="B4" s="6"/>
      <c r="C4" s="6"/>
      <c r="D4" s="6"/>
      <c r="E4" s="6"/>
      <c r="F4" s="6"/>
      <c r="G4" s="6"/>
      <c r="H4" s="6"/>
      <c r="I4" s="6"/>
      <c r="J4" s="7"/>
    </row>
    <row r="5" spans="1:10" s="9" customFormat="1" ht="46.05" customHeight="1" thickBot="1" x14ac:dyDescent="0.35">
      <c r="A5" s="127" t="s">
        <v>260</v>
      </c>
      <c r="B5" s="127"/>
      <c r="C5" s="127"/>
      <c r="D5" s="127"/>
      <c r="E5" s="127"/>
      <c r="F5" s="127"/>
      <c r="G5" s="127"/>
      <c r="H5" s="127"/>
      <c r="I5" s="127"/>
      <c r="J5" s="128"/>
    </row>
    <row r="6" spans="1:10" ht="30.75" customHeight="1" x14ac:dyDescent="0.3">
      <c r="A6" s="125" t="s">
        <v>33</v>
      </c>
      <c r="B6" s="125"/>
      <c r="C6" s="125"/>
      <c r="D6" s="125"/>
      <c r="E6" s="125"/>
      <c r="F6" s="125"/>
      <c r="G6" s="125"/>
      <c r="H6" s="125"/>
      <c r="I6" s="125"/>
      <c r="J6" s="126"/>
    </row>
    <row r="7" spans="1:10" ht="31.5" customHeight="1" x14ac:dyDescent="0.3">
      <c r="A7" s="121" t="s">
        <v>34</v>
      </c>
      <c r="B7" s="121"/>
      <c r="C7" s="121"/>
      <c r="D7" s="121"/>
      <c r="E7" s="121"/>
      <c r="F7" s="121"/>
      <c r="G7" s="121"/>
      <c r="H7" s="121"/>
      <c r="I7" s="121"/>
      <c r="J7" s="122"/>
    </row>
    <row r="8" spans="1:10" ht="31.5" customHeight="1" x14ac:dyDescent="0.3">
      <c r="A8" s="121" t="s">
        <v>17</v>
      </c>
      <c r="B8" s="121"/>
      <c r="C8" s="121"/>
      <c r="D8" s="121"/>
      <c r="E8" s="121"/>
      <c r="F8" s="121"/>
      <c r="G8" s="121"/>
      <c r="H8" s="121"/>
      <c r="I8" s="121"/>
      <c r="J8" s="122"/>
    </row>
    <row r="9" spans="1:10" ht="14.55" customHeight="1" x14ac:dyDescent="0.3">
      <c r="A9" s="121" t="s">
        <v>48</v>
      </c>
      <c r="B9" s="121"/>
      <c r="C9" s="121"/>
      <c r="D9" s="121"/>
      <c r="E9" s="121"/>
      <c r="F9" s="121"/>
      <c r="G9" s="121"/>
      <c r="H9" s="121"/>
      <c r="I9" s="121"/>
      <c r="J9" s="122"/>
    </row>
    <row r="10" spans="1:10" ht="14.55" customHeight="1" thickBot="1" x14ac:dyDescent="0.35">
      <c r="A10" s="123"/>
      <c r="B10" s="123"/>
      <c r="C10" s="123"/>
      <c r="D10" s="123"/>
      <c r="E10" s="123"/>
      <c r="F10" s="123"/>
      <c r="G10" s="123"/>
      <c r="H10" s="123"/>
      <c r="I10" s="123"/>
      <c r="J10" s="124"/>
    </row>
    <row r="11" spans="1:10" s="9" customFormat="1" ht="14.25" customHeight="1" x14ac:dyDescent="0.3">
      <c r="A11" s="15"/>
      <c r="B11" s="15"/>
      <c r="C11" s="15"/>
      <c r="D11" s="15"/>
      <c r="E11" s="15"/>
      <c r="F11" s="15"/>
      <c r="G11" s="15"/>
      <c r="H11" s="15"/>
      <c r="I11" s="15"/>
      <c r="J11" s="15"/>
    </row>
    <row r="12" spans="1:10" ht="18" x14ac:dyDescent="0.35">
      <c r="B12" s="16" t="s">
        <v>6</v>
      </c>
      <c r="C12" s="56"/>
      <c r="D12" s="56"/>
      <c r="H12" s="17" t="s">
        <v>12</v>
      </c>
    </row>
    <row r="13" spans="1:10" ht="28.8" x14ac:dyDescent="0.3">
      <c r="A13" s="13" t="s">
        <v>3</v>
      </c>
      <c r="B13" s="14" t="s">
        <v>4</v>
      </c>
      <c r="C13" s="14" t="s">
        <v>50</v>
      </c>
      <c r="D13" s="13" t="s">
        <v>51</v>
      </c>
      <c r="E13" s="13" t="s">
        <v>2</v>
      </c>
      <c r="F13" s="13" t="s">
        <v>18</v>
      </c>
      <c r="G13" s="13" t="s">
        <v>92</v>
      </c>
      <c r="H13" s="13" t="s">
        <v>5</v>
      </c>
    </row>
    <row r="14" spans="1:10" x14ac:dyDescent="0.3">
      <c r="A14" s="22" t="s">
        <v>82</v>
      </c>
      <c r="B14" s="10" t="s">
        <v>64</v>
      </c>
      <c r="C14" s="58">
        <v>7.5</v>
      </c>
      <c r="D14" s="12" t="s">
        <v>52</v>
      </c>
      <c r="E14" s="58" t="str">
        <f>IF(D14="Earned",C14,"")</f>
        <v/>
      </c>
      <c r="F14" s="58" t="str">
        <f>IF(D14="Planned",C14,"")</f>
        <v/>
      </c>
      <c r="G14" s="58" t="s">
        <v>85</v>
      </c>
      <c r="H14" s="10" t="s">
        <v>76</v>
      </c>
    </row>
    <row r="15" spans="1:10" x14ac:dyDescent="0.3">
      <c r="A15" s="22" t="s">
        <v>83</v>
      </c>
      <c r="B15" s="10" t="s">
        <v>65</v>
      </c>
      <c r="C15" s="58">
        <v>7.5</v>
      </c>
      <c r="D15" s="12" t="s">
        <v>52</v>
      </c>
      <c r="E15" s="58" t="str">
        <f t="shared" ref="E15:E19" si="0">IF(D15="Earned",C15,"")</f>
        <v/>
      </c>
      <c r="F15" s="58" t="str">
        <f t="shared" ref="F15:F19" si="1">IF(D15="Planned",C15,"")</f>
        <v/>
      </c>
      <c r="G15" s="58" t="s">
        <v>85</v>
      </c>
      <c r="H15" s="10" t="s">
        <v>77</v>
      </c>
    </row>
    <row r="16" spans="1:10" x14ac:dyDescent="0.3">
      <c r="A16" s="81" t="str">
        <f>IF(B16="Please select:","CH-XXX",IF(B16="General Biochemistry","CH-100",IF(B16="General Medicinal Chemistry &amp; Chemical Biology","CH-110",IF(B16="General &amp; Inorganic Chemistry","CH-120",IF(B16="Fundamentals of Earth Sciences","CH-132",IF(B16="Classical Physics","CH-140",IF(B16="Analysis","CH-150",IF(B16="Mathematical Modeling","CH-152",IF(B16="General Electrical Engineering I","CH-210",IF(B16="Programming in C/C++","CH-230",IF(B16="Introduction to Computer Science","CH-232",IF(B16="General Logistics","CH-241",IF(B16="Introduction to International Business","CH-300",IF(B16="Microeconomics","CH-310",IF(B16="Introduction to Social Sciences I","CH-320",IF(B16="Essentials of Cognitive Psychology","CH-340",IF(B16="Introduction to Data Science","CH-700",IF(B16="Programming in Python &amp; C++","SDT-101",))))))))))))))))))</f>
        <v>CH-XXX</v>
      </c>
      <c r="B16" s="82" t="s">
        <v>53</v>
      </c>
      <c r="C16" s="59">
        <v>7.5</v>
      </c>
      <c r="D16" s="28" t="s">
        <v>52</v>
      </c>
      <c r="E16" s="59" t="str">
        <f t="shared" si="0"/>
        <v/>
      </c>
      <c r="F16" s="59" t="str">
        <f t="shared" si="1"/>
        <v/>
      </c>
      <c r="G16" s="59" t="s">
        <v>86</v>
      </c>
      <c r="H16" s="27" t="s">
        <v>76</v>
      </c>
    </row>
    <row r="17" spans="1:10" x14ac:dyDescent="0.3">
      <c r="A17" s="81" t="str">
        <f>IF(B17="Please select:","CH-XXX",IF(B17="General Biochemistry","CH-100",IF(B17="General Medicinal Chemistry &amp; Chemical Biology","CH-110",IF(B17="General &amp; Inorganic Chemistry","CH-120",IF(B17="Fundamentals of Earth Sciences","CH-132",IF(B17="Classical Physics","CH-140",IF(B17="Analysis","CH-150",IF(B17="Mathematical Modeling","CH-152",IF(B17="General Electrical Engineering I","CH-210",IF(B17="Programming in C/C++","CH-230",IF(B17="Introduction to Computer Science","CH-232",IF(B17="General Logistics","CH-241",IF(B17="Introduction to International Business","CH-300",IF(B17="Microeconomics","CH-310",IF(B17="Introduction to Social Sciences I","CH-320",IF(B17="Essentials of Cognitive Psychology","CH-340",IF(B17="Introduction to Data Science","CH-700",IF(B17="Programming in Python &amp; C++","SDT-101",))))))))))))))))))</f>
        <v>CH-XXX</v>
      </c>
      <c r="B17" s="82" t="s">
        <v>53</v>
      </c>
      <c r="C17" s="59">
        <v>7.5</v>
      </c>
      <c r="D17" s="28" t="s">
        <v>52</v>
      </c>
      <c r="E17" s="59" t="str">
        <f t="shared" si="0"/>
        <v/>
      </c>
      <c r="F17" s="59" t="str">
        <f t="shared" si="1"/>
        <v/>
      </c>
      <c r="G17" s="59" t="s">
        <v>86</v>
      </c>
      <c r="H17" s="27" t="s">
        <v>76</v>
      </c>
    </row>
    <row r="18" spans="1:10" x14ac:dyDescent="0.3">
      <c r="A18" s="81" t="str">
        <f>IF(B18="Please select:","CH-XXX",IF(B18="General Cell Biology","CH-101",IF(B18="General Organic Chemistry","CH-111",IF(B18="Introduction to Biotechnology","CH-121",IF(B18="Environmental Systems &amp; Global Change","CH-133",IF(B18="Linear Algebra","CH-151",IF(B18="Mathematical Modeling","CH-152",IF(B18="General Electrical Engineering II","CH-211",IF(B18="Introduction to RIS","CH-220",IF(B18="Algorithms &amp; Data Structures","CH-231",IF(B18="Introduction to Computer Science","CH-232",IF(B18="Macroeconomics","CH-311",IF(B18="Introduction to Finance &amp; Accounting","CH-301",IF(B18="Introduction to Social Sciences II","CH-321",IF(B18="Essentials of Social Psychology","CH-341",IF(B18="Development in JVM Languages","SDT-103",IF(B18="Data Structures &amp; Processing","CH-701",IF(B18="Core Algorithms &amp; Data Structures","SDT-102",))))))))))))))))))</f>
        <v>CH-XXX</v>
      </c>
      <c r="B18" s="82" t="s">
        <v>53</v>
      </c>
      <c r="C18" s="59">
        <v>7.5</v>
      </c>
      <c r="D18" s="28" t="s">
        <v>52</v>
      </c>
      <c r="E18" s="59" t="str">
        <f t="shared" si="0"/>
        <v/>
      </c>
      <c r="F18" s="59" t="str">
        <f t="shared" si="1"/>
        <v/>
      </c>
      <c r="G18" s="59" t="s">
        <v>86</v>
      </c>
      <c r="H18" s="27" t="s">
        <v>77</v>
      </c>
    </row>
    <row r="19" spans="1:10" x14ac:dyDescent="0.3">
      <c r="A19" s="81" t="str">
        <f>IF(B19="Please select:","CH-XXX",IF(B19="General Cell Biology","CH-101",IF(B19="General Organic Chemistry","CH-111",IF(B19="Introduction to Biotechnology","CH-121",IF(B19="Environmental Systems &amp; Global Change","CH-133",IF(B19="Linear Algebra","CH-151",IF(B19="Mathematical Modeling","CH-152",IF(B19="General Electrical Engineering II","CH-211",IF(B19="Introduction to RIS","CH-220",IF(B19="Algorithms &amp; Data Structures","CH-231",IF(B19="Introduction to Computer Science","CH-232",IF(B19="Macroeconomics","CH-311",IF(B19="Introduction to Finance &amp; Accounting","CH-301",IF(B19="Introduction to Social Sciences II","CH-321",IF(B19="Essentials of Social Psychology","CH-341",IF(B19="Development in JVM Languages","SDT-103",IF(B19="Data Structures &amp; Processing","CH-701",IF(B19="Core Algorithms &amp; Data Structures","SDT-102",))))))))))))))))))</f>
        <v>CH-XXX</v>
      </c>
      <c r="B19" s="82" t="s">
        <v>53</v>
      </c>
      <c r="C19" s="59">
        <v>7.5</v>
      </c>
      <c r="D19" s="28" t="s">
        <v>52</v>
      </c>
      <c r="E19" s="59" t="str">
        <f t="shared" si="0"/>
        <v/>
      </c>
      <c r="F19" s="59" t="str">
        <f t="shared" si="1"/>
        <v/>
      </c>
      <c r="G19" s="59" t="s">
        <v>86</v>
      </c>
      <c r="H19" s="27" t="s">
        <v>77</v>
      </c>
    </row>
    <row r="21" spans="1:10" ht="18" x14ac:dyDescent="0.35">
      <c r="A21" s="9"/>
      <c r="B21" s="16" t="s">
        <v>7</v>
      </c>
      <c r="C21" s="56"/>
      <c r="D21" s="56"/>
      <c r="E21" s="9"/>
      <c r="H21" s="17" t="s">
        <v>12</v>
      </c>
    </row>
    <row r="22" spans="1:10" ht="28.8" x14ac:dyDescent="0.3">
      <c r="A22" s="13" t="s">
        <v>3</v>
      </c>
      <c r="B22" s="14" t="s">
        <v>4</v>
      </c>
      <c r="C22" s="14"/>
      <c r="D22" s="14"/>
      <c r="E22" s="13" t="s">
        <v>2</v>
      </c>
      <c r="F22" s="13" t="s">
        <v>18</v>
      </c>
      <c r="G22" s="13" t="s">
        <v>92</v>
      </c>
      <c r="H22" s="13" t="s">
        <v>5</v>
      </c>
    </row>
    <row r="23" spans="1:10" x14ac:dyDescent="0.3">
      <c r="A23" s="22" t="s">
        <v>66</v>
      </c>
      <c r="B23" s="10" t="s">
        <v>93</v>
      </c>
      <c r="C23" s="58">
        <v>5</v>
      </c>
      <c r="D23" s="12" t="s">
        <v>53</v>
      </c>
      <c r="E23" s="58" t="str">
        <f>IF(D23="Earned",C23,"")</f>
        <v/>
      </c>
      <c r="F23" s="58" t="str">
        <f>IF(D23="Planned",C23, "")</f>
        <v/>
      </c>
      <c r="G23" s="58" t="s">
        <v>85</v>
      </c>
      <c r="H23" s="10" t="s">
        <v>25</v>
      </c>
    </row>
    <row r="24" spans="1:10" x14ac:dyDescent="0.3">
      <c r="A24" s="22" t="s">
        <v>67</v>
      </c>
      <c r="B24" s="10" t="s">
        <v>68</v>
      </c>
      <c r="C24" s="58">
        <v>5</v>
      </c>
      <c r="D24" s="12" t="s">
        <v>53</v>
      </c>
      <c r="E24" s="58" t="str">
        <f t="shared" ref="E24:E31" si="2">IF(D24="Earned",C24,"")</f>
        <v/>
      </c>
      <c r="F24" s="58" t="str">
        <f t="shared" ref="F24:F31" si="3">IF(D24="Planned",C24, "")</f>
        <v/>
      </c>
      <c r="G24" s="58" t="s">
        <v>85</v>
      </c>
      <c r="H24" s="10" t="s">
        <v>26</v>
      </c>
      <c r="J24" s="9"/>
    </row>
    <row r="25" spans="1:10" x14ac:dyDescent="0.3">
      <c r="A25" s="22" t="s">
        <v>69</v>
      </c>
      <c r="B25" s="10" t="s">
        <v>94</v>
      </c>
      <c r="C25" s="58">
        <v>5</v>
      </c>
      <c r="D25" s="12" t="s">
        <v>53</v>
      </c>
      <c r="E25" s="58" t="str">
        <f t="shared" si="2"/>
        <v/>
      </c>
      <c r="F25" s="58" t="str">
        <f t="shared" si="3"/>
        <v/>
      </c>
      <c r="G25" s="58" t="s">
        <v>86</v>
      </c>
      <c r="H25" s="10" t="s">
        <v>26</v>
      </c>
    </row>
    <row r="26" spans="1:10" x14ac:dyDescent="0.3">
      <c r="A26" s="22" t="s">
        <v>70</v>
      </c>
      <c r="B26" s="10" t="s">
        <v>71</v>
      </c>
      <c r="C26" s="58">
        <v>5</v>
      </c>
      <c r="D26" s="12" t="s">
        <v>53</v>
      </c>
      <c r="E26" s="58" t="str">
        <f t="shared" si="2"/>
        <v/>
      </c>
      <c r="F26" s="58" t="str">
        <f t="shared" si="3"/>
        <v/>
      </c>
      <c r="G26" s="58" t="s">
        <v>85</v>
      </c>
      <c r="H26" s="106" t="s">
        <v>251</v>
      </c>
      <c r="I26" s="9"/>
    </row>
    <row r="27" spans="1:10" x14ac:dyDescent="0.3">
      <c r="A27" s="35" t="s">
        <v>72</v>
      </c>
      <c r="B27" s="36" t="s">
        <v>254</v>
      </c>
      <c r="C27" s="58">
        <v>5</v>
      </c>
      <c r="D27" s="12" t="s">
        <v>53</v>
      </c>
      <c r="E27" s="58" t="str">
        <f t="shared" si="2"/>
        <v/>
      </c>
      <c r="F27" s="58" t="str">
        <f t="shared" si="3"/>
        <v/>
      </c>
      <c r="G27" s="58" t="s">
        <v>86</v>
      </c>
      <c r="H27" s="10" t="s">
        <v>57</v>
      </c>
    </row>
    <row r="28" spans="1:10" s="9" customFormat="1" x14ac:dyDescent="0.3">
      <c r="A28" s="22" t="s">
        <v>244</v>
      </c>
      <c r="B28" s="10" t="s">
        <v>95</v>
      </c>
      <c r="C28" s="58">
        <v>5</v>
      </c>
      <c r="D28" s="12" t="s">
        <v>53</v>
      </c>
      <c r="E28" s="58" t="str">
        <f t="shared" si="2"/>
        <v/>
      </c>
      <c r="F28" s="58" t="str">
        <f t="shared" si="3"/>
        <v/>
      </c>
      <c r="G28" s="58" t="s">
        <v>86</v>
      </c>
      <c r="H28" s="10" t="s">
        <v>57</v>
      </c>
    </row>
    <row r="29" spans="1:10" s="9" customFormat="1" x14ac:dyDescent="0.3">
      <c r="A29" s="22" t="s">
        <v>245</v>
      </c>
      <c r="B29" s="10" t="s">
        <v>96</v>
      </c>
      <c r="C29" s="58">
        <v>5</v>
      </c>
      <c r="D29" s="12" t="s">
        <v>53</v>
      </c>
      <c r="E29" s="58" t="str">
        <f t="shared" si="2"/>
        <v/>
      </c>
      <c r="F29" s="58" t="str">
        <f t="shared" si="3"/>
        <v/>
      </c>
      <c r="G29" s="58" t="s">
        <v>86</v>
      </c>
      <c r="H29" s="10" t="s">
        <v>25</v>
      </c>
    </row>
    <row r="30" spans="1:10" s="9" customFormat="1" x14ac:dyDescent="0.3">
      <c r="A30" s="22" t="s">
        <v>246</v>
      </c>
      <c r="B30" s="36" t="s">
        <v>97</v>
      </c>
      <c r="C30" s="58">
        <v>5</v>
      </c>
      <c r="D30" s="12" t="s">
        <v>53</v>
      </c>
      <c r="E30" s="58" t="str">
        <f t="shared" si="2"/>
        <v/>
      </c>
      <c r="F30" s="58" t="str">
        <f t="shared" si="3"/>
        <v/>
      </c>
      <c r="G30" s="58" t="s">
        <v>86</v>
      </c>
      <c r="H30" s="36" t="s">
        <v>26</v>
      </c>
    </row>
    <row r="31" spans="1:10" s="9" customFormat="1" ht="15" thickBot="1" x14ac:dyDescent="0.35">
      <c r="A31" s="22" t="s">
        <v>247</v>
      </c>
      <c r="B31" s="36" t="s">
        <v>98</v>
      </c>
      <c r="C31" s="60">
        <v>5</v>
      </c>
      <c r="D31" s="12" t="s">
        <v>53</v>
      </c>
      <c r="E31" s="58" t="str">
        <f t="shared" si="2"/>
        <v/>
      </c>
      <c r="F31" s="58" t="str">
        <f t="shared" si="3"/>
        <v/>
      </c>
      <c r="G31" s="58" t="s">
        <v>86</v>
      </c>
      <c r="H31" s="36" t="s">
        <v>26</v>
      </c>
    </row>
    <row r="32" spans="1:10" ht="14.55" customHeight="1" x14ac:dyDescent="0.3">
      <c r="A32" s="37" t="s">
        <v>23</v>
      </c>
      <c r="B32" s="38" t="s">
        <v>24</v>
      </c>
      <c r="C32" s="65">
        <v>5</v>
      </c>
      <c r="D32" s="61" t="s">
        <v>53</v>
      </c>
      <c r="E32" s="68" t="str">
        <f t="shared" ref="E32:E34" si="4">IF(D32="Earned",C32,"")</f>
        <v/>
      </c>
      <c r="F32" s="61" t="str">
        <f t="shared" ref="F32:F34" si="5">IF(D32="Planned",C32, "")</f>
        <v/>
      </c>
      <c r="G32" s="78" t="s">
        <v>86</v>
      </c>
      <c r="H32" s="39" t="s">
        <v>25</v>
      </c>
    </row>
    <row r="33" spans="1:8" x14ac:dyDescent="0.3">
      <c r="A33" s="40" t="s">
        <v>23</v>
      </c>
      <c r="B33" s="27" t="s">
        <v>24</v>
      </c>
      <c r="C33" s="66">
        <v>5</v>
      </c>
      <c r="D33" s="59" t="s">
        <v>53</v>
      </c>
      <c r="E33" s="69" t="str">
        <f t="shared" si="4"/>
        <v/>
      </c>
      <c r="F33" s="59" t="str">
        <f t="shared" si="5"/>
        <v/>
      </c>
      <c r="G33" s="79" t="s">
        <v>86</v>
      </c>
      <c r="H33" s="41" t="s">
        <v>36</v>
      </c>
    </row>
    <row r="34" spans="1:8" ht="15" thickBot="1" x14ac:dyDescent="0.35">
      <c r="A34" s="42" t="s">
        <v>23</v>
      </c>
      <c r="B34" s="43" t="s">
        <v>24</v>
      </c>
      <c r="C34" s="67">
        <v>5</v>
      </c>
      <c r="D34" s="62" t="s">
        <v>53</v>
      </c>
      <c r="E34" s="70" t="str">
        <f t="shared" si="4"/>
        <v/>
      </c>
      <c r="F34" s="62" t="str">
        <f t="shared" si="5"/>
        <v/>
      </c>
      <c r="G34" s="80" t="s">
        <v>86</v>
      </c>
      <c r="H34" s="44" t="s">
        <v>26</v>
      </c>
    </row>
    <row r="35" spans="1:8" s="9" customFormat="1" x14ac:dyDescent="0.3">
      <c r="A35"/>
      <c r="B35"/>
      <c r="E35"/>
      <c r="H35"/>
    </row>
    <row r="36" spans="1:8" s="9" customFormat="1" x14ac:dyDescent="0.3"/>
    <row r="37" spans="1:8" s="9" customFormat="1" ht="18" x14ac:dyDescent="0.35">
      <c r="B37" s="73" t="s">
        <v>84</v>
      </c>
      <c r="C37" s="73"/>
      <c r="D37" s="73"/>
      <c r="H37" s="17" t="s">
        <v>55</v>
      </c>
    </row>
    <row r="38" spans="1:8" s="9" customFormat="1" ht="28.8" x14ac:dyDescent="0.3">
      <c r="A38" s="13" t="s">
        <v>3</v>
      </c>
      <c r="B38" s="14" t="s">
        <v>4</v>
      </c>
      <c r="C38" s="14"/>
      <c r="D38" s="14"/>
      <c r="E38" s="13" t="s">
        <v>2</v>
      </c>
      <c r="F38" s="13" t="s">
        <v>18</v>
      </c>
      <c r="G38" s="13" t="s">
        <v>92</v>
      </c>
      <c r="H38" s="13" t="s">
        <v>5</v>
      </c>
    </row>
    <row r="39" spans="1:8" s="9" customFormat="1" x14ac:dyDescent="0.3">
      <c r="A39" s="22" t="s">
        <v>248</v>
      </c>
      <c r="B39" s="10" t="s">
        <v>58</v>
      </c>
      <c r="C39" s="64">
        <v>5</v>
      </c>
      <c r="D39" s="12" t="s">
        <v>53</v>
      </c>
      <c r="E39" s="58" t="str">
        <f>IF(D39="Earned",C39,"")</f>
        <v/>
      </c>
      <c r="F39" s="58" t="str">
        <f>IF(D39="Planned",C39,"")</f>
        <v/>
      </c>
      <c r="G39" s="58" t="s">
        <v>85</v>
      </c>
      <c r="H39" s="10" t="s">
        <v>76</v>
      </c>
    </row>
    <row r="40" spans="1:8" s="9" customFormat="1" x14ac:dyDescent="0.3">
      <c r="A40" s="91" t="str">
        <f>IF(B40="Please select:", "CTMS-MET-XX",IF(B40="Applied Statistics with SPSS", "CTMS-MET-02",IF(B40="Applied Statistics with R","CTMS-MET-03",)))</f>
        <v>CTMS-MET-XX</v>
      </c>
      <c r="B40" s="74" t="s">
        <v>53</v>
      </c>
      <c r="C40" s="75">
        <v>5</v>
      </c>
      <c r="D40" s="76" t="s">
        <v>53</v>
      </c>
      <c r="E40" s="75" t="str">
        <f>IF(D40="Earned",C40,"")</f>
        <v/>
      </c>
      <c r="F40" s="75" t="str">
        <f>IF(D40="Planned",C40,"")</f>
        <v/>
      </c>
      <c r="G40" s="75" t="s">
        <v>86</v>
      </c>
      <c r="H40" s="75" t="s">
        <v>77</v>
      </c>
    </row>
    <row r="41" spans="1:8" s="9" customFormat="1" x14ac:dyDescent="0.3">
      <c r="A41" s="22" t="s">
        <v>249</v>
      </c>
      <c r="B41" s="10" t="s">
        <v>56</v>
      </c>
      <c r="C41" s="64">
        <v>5</v>
      </c>
      <c r="D41" s="12" t="s">
        <v>53</v>
      </c>
      <c r="E41" s="58" t="str">
        <f>IF(D41="Earned",C41,"")</f>
        <v/>
      </c>
      <c r="F41" s="58" t="str">
        <f>IF(D41="Planned",C41,"")</f>
        <v/>
      </c>
      <c r="G41" s="58" t="s">
        <v>85</v>
      </c>
      <c r="H41" s="58" t="s">
        <v>25</v>
      </c>
    </row>
    <row r="42" spans="1:8" s="9" customFormat="1" x14ac:dyDescent="0.3">
      <c r="A42" s="22" t="s">
        <v>250</v>
      </c>
      <c r="B42" s="10" t="s">
        <v>59</v>
      </c>
      <c r="C42" s="64">
        <v>5</v>
      </c>
      <c r="D42" s="12" t="s">
        <v>53</v>
      </c>
      <c r="E42" s="58" t="str">
        <f>IF(D42="Earned",C42,"")</f>
        <v/>
      </c>
      <c r="F42" s="58" t="str">
        <f>IF(D42="Planned",C42,"")</f>
        <v/>
      </c>
      <c r="G42" s="58" t="s">
        <v>85</v>
      </c>
      <c r="H42" s="10" t="s">
        <v>26</v>
      </c>
    </row>
    <row r="43" spans="1:8" s="9" customFormat="1" x14ac:dyDescent="0.3"/>
    <row r="44" spans="1:8" s="9" customFormat="1" x14ac:dyDescent="0.3"/>
    <row r="45" spans="1:8" s="9" customFormat="1" ht="18" x14ac:dyDescent="0.35">
      <c r="B45" s="102" t="s">
        <v>161</v>
      </c>
      <c r="H45" s="17" t="s">
        <v>162</v>
      </c>
    </row>
    <row r="46" spans="1:8" s="9" customFormat="1" ht="28.8" x14ac:dyDescent="0.3">
      <c r="A46" s="13" t="s">
        <v>3</v>
      </c>
      <c r="B46" s="14" t="s">
        <v>4</v>
      </c>
      <c r="C46" s="14"/>
      <c r="D46" s="14"/>
      <c r="E46" s="13" t="s">
        <v>2</v>
      </c>
      <c r="F46" s="13" t="s">
        <v>18</v>
      </c>
      <c r="G46" s="13" t="s">
        <v>92</v>
      </c>
      <c r="H46" s="13" t="s">
        <v>5</v>
      </c>
    </row>
    <row r="47" spans="1:8" s="9" customFormat="1" x14ac:dyDescent="0.3">
      <c r="A47" s="104" t="str">
        <f>IF(B47="Please select:","CTLA-GER-XX/ CTHU-HUM-XXX",IF(B47="German A1.1-C1","CTLA-GER-XX",IF(B47="Introduction to Philosophical Ethics","CTHU-HUM-001",IF(B47="Introduction to the Philosophy of Science","CTHU-HUM-002",IF(B47="Introduction to Visual Culture","CTHU-HUM-003")))))</f>
        <v>CTLA-GER-XX/ CTHU-HUM-XXX</v>
      </c>
      <c r="B47" s="74" t="s">
        <v>53</v>
      </c>
      <c r="C47" s="75">
        <v>2.5</v>
      </c>
      <c r="D47" s="76" t="s">
        <v>53</v>
      </c>
      <c r="E47" s="75" t="str">
        <f>IF(D47="Earned",C47,"")</f>
        <v/>
      </c>
      <c r="F47" s="75" t="str">
        <f>IF(D47="Planned",C47,"")</f>
        <v/>
      </c>
      <c r="G47" s="75" t="s">
        <v>86</v>
      </c>
      <c r="H47" s="77" t="s">
        <v>76</v>
      </c>
    </row>
    <row r="48" spans="1:8" s="9" customFormat="1" x14ac:dyDescent="0.3">
      <c r="A48" s="104" t="str">
        <f>IF(B48="Please select:","CTLA-GER-XX/ CTHU-HUM-XXX",IF(B48="German A1.1-C1","CTLA-GER-XX",IF(B48="Introduction to Philosophical Ethics","CTHU-HUM-001",IF(B48="Introduction to the Philosophy of Science","CTHU-HUM-002",IF(B48="Introduction to Visual Culture","CTHU-HUM-003")))))</f>
        <v>CTLA-GER-XX/ CTHU-HUM-XXX</v>
      </c>
      <c r="B48" s="74" t="s">
        <v>53</v>
      </c>
      <c r="C48" s="75">
        <v>2.5</v>
      </c>
      <c r="D48" s="76" t="s">
        <v>53</v>
      </c>
      <c r="E48" s="75" t="str">
        <f t="shared" ref="E48" si="6">IF(D48="Earned",C48,"")</f>
        <v/>
      </c>
      <c r="F48" s="75" t="str">
        <f t="shared" ref="F48" si="7">IF(D48="Planned",C48,"")</f>
        <v/>
      </c>
      <c r="G48" s="75" t="s">
        <v>86</v>
      </c>
      <c r="H48" s="77" t="s">
        <v>77</v>
      </c>
    </row>
    <row r="49" spans="1:8" s="9" customFormat="1" x14ac:dyDescent="0.3"/>
    <row r="50" spans="1:8" s="9" customFormat="1" ht="18" x14ac:dyDescent="0.35">
      <c r="B50" s="101" t="s">
        <v>159</v>
      </c>
      <c r="H50" s="17" t="s">
        <v>160</v>
      </c>
    </row>
    <row r="51" spans="1:8" s="9" customFormat="1" ht="28.8" x14ac:dyDescent="0.3">
      <c r="A51" s="13" t="s">
        <v>3</v>
      </c>
      <c r="B51" s="14" t="s">
        <v>4</v>
      </c>
      <c r="C51" s="14"/>
      <c r="D51" s="14"/>
      <c r="E51" s="13" t="s">
        <v>2</v>
      </c>
      <c r="F51" s="13" t="s">
        <v>18</v>
      </c>
      <c r="G51" s="13" t="s">
        <v>92</v>
      </c>
      <c r="H51" s="13" t="s">
        <v>5</v>
      </c>
    </row>
    <row r="52" spans="1:8" s="9" customFormat="1" x14ac:dyDescent="0.3">
      <c r="A52" s="22" t="s">
        <v>210</v>
      </c>
      <c r="B52" s="22" t="s">
        <v>87</v>
      </c>
      <c r="C52" s="58">
        <v>2.5</v>
      </c>
      <c r="D52" s="12" t="s">
        <v>53</v>
      </c>
      <c r="E52" s="58" t="str">
        <f t="shared" ref="E52:E56" si="8">IF(D52="Earned",C52,"")</f>
        <v/>
      </c>
      <c r="F52" s="58" t="str">
        <f t="shared" ref="F52:F56" si="9">IF(D52="Planned",C52,"")</f>
        <v/>
      </c>
      <c r="G52" s="58" t="s">
        <v>85</v>
      </c>
      <c r="H52" s="10" t="s">
        <v>25</v>
      </c>
    </row>
    <row r="53" spans="1:8" s="9" customFormat="1" x14ac:dyDescent="0.3">
      <c r="A53" s="22" t="s">
        <v>211</v>
      </c>
      <c r="B53" s="22" t="s">
        <v>88</v>
      </c>
      <c r="C53" s="58">
        <v>2.5</v>
      </c>
      <c r="D53" s="12" t="s">
        <v>53</v>
      </c>
      <c r="E53" s="58" t="str">
        <f t="shared" si="8"/>
        <v/>
      </c>
      <c r="F53" s="58" t="str">
        <f t="shared" si="9"/>
        <v/>
      </c>
      <c r="G53" s="58" t="s">
        <v>85</v>
      </c>
      <c r="H53" s="10" t="s">
        <v>26</v>
      </c>
    </row>
    <row r="54" spans="1:8" ht="28.8" x14ac:dyDescent="0.3">
      <c r="A54" s="22" t="s">
        <v>212</v>
      </c>
      <c r="B54" s="10" t="s">
        <v>89</v>
      </c>
      <c r="C54" s="58">
        <v>5</v>
      </c>
      <c r="D54" s="12" t="s">
        <v>53</v>
      </c>
      <c r="E54" s="58" t="str">
        <f t="shared" si="8"/>
        <v/>
      </c>
      <c r="F54" s="58" t="str">
        <f t="shared" si="9"/>
        <v/>
      </c>
      <c r="G54" s="58" t="s">
        <v>85</v>
      </c>
      <c r="H54" s="10" t="s">
        <v>25</v>
      </c>
    </row>
    <row r="55" spans="1:8" s="9" customFormat="1" ht="28.8" x14ac:dyDescent="0.3">
      <c r="A55" s="74" t="s">
        <v>213</v>
      </c>
      <c r="B55" s="77" t="s">
        <v>90</v>
      </c>
      <c r="C55" s="75">
        <v>5</v>
      </c>
      <c r="D55" s="76" t="s">
        <v>53</v>
      </c>
      <c r="E55" s="75" t="str">
        <f t="shared" si="8"/>
        <v/>
      </c>
      <c r="F55" s="75" t="str">
        <f t="shared" si="9"/>
        <v/>
      </c>
      <c r="G55" s="75" t="s">
        <v>86</v>
      </c>
      <c r="H55" s="77" t="s">
        <v>25</v>
      </c>
    </row>
    <row r="56" spans="1:8" s="9" customFormat="1" ht="28.8" x14ac:dyDescent="0.3">
      <c r="A56" s="74" t="s">
        <v>214</v>
      </c>
      <c r="B56" s="77" t="s">
        <v>91</v>
      </c>
      <c r="C56" s="75">
        <v>5</v>
      </c>
      <c r="D56" s="76" t="s">
        <v>53</v>
      </c>
      <c r="E56" s="75" t="str">
        <f t="shared" si="8"/>
        <v/>
      </c>
      <c r="F56" s="75" t="str">
        <f t="shared" si="9"/>
        <v/>
      </c>
      <c r="G56" s="75" t="s">
        <v>86</v>
      </c>
      <c r="H56" s="77" t="s">
        <v>26</v>
      </c>
    </row>
    <row r="58" spans="1:8" ht="18" x14ac:dyDescent="0.35">
      <c r="A58" s="9"/>
      <c r="B58" s="16" t="s">
        <v>8</v>
      </c>
      <c r="C58" s="56"/>
      <c r="D58" s="56"/>
      <c r="E58" s="9"/>
      <c r="H58" s="17" t="s">
        <v>13</v>
      </c>
    </row>
    <row r="59" spans="1:8" ht="28.8" x14ac:dyDescent="0.3">
      <c r="A59" s="13" t="s">
        <v>3</v>
      </c>
      <c r="B59" s="14" t="s">
        <v>4</v>
      </c>
      <c r="C59" s="14"/>
      <c r="D59" s="14"/>
      <c r="E59" s="13" t="s">
        <v>2</v>
      </c>
      <c r="F59" s="13" t="s">
        <v>18</v>
      </c>
      <c r="G59" s="13" t="s">
        <v>92</v>
      </c>
      <c r="H59" s="13" t="s">
        <v>5</v>
      </c>
    </row>
    <row r="60" spans="1:8" x14ac:dyDescent="0.3">
      <c r="A60" s="11" t="s">
        <v>9</v>
      </c>
      <c r="B60" s="10" t="s">
        <v>8</v>
      </c>
      <c r="C60" s="58">
        <v>15</v>
      </c>
      <c r="D60" s="10" t="s">
        <v>53</v>
      </c>
      <c r="E60" s="58" t="str">
        <f>IF(D60="Earned",C60,"")</f>
        <v/>
      </c>
      <c r="F60" s="58" t="str">
        <f>IF(D60="Planned",C60,"")</f>
        <v/>
      </c>
      <c r="G60" s="58" t="s">
        <v>85</v>
      </c>
      <c r="H60" s="10" t="s">
        <v>26</v>
      </c>
    </row>
    <row r="61" spans="1:8" ht="17.25" customHeight="1" x14ac:dyDescent="0.3"/>
    <row r="62" spans="1:8" ht="15.75" customHeight="1" x14ac:dyDescent="0.35">
      <c r="A62" s="9"/>
      <c r="B62" s="16" t="s">
        <v>10</v>
      </c>
      <c r="C62" s="56"/>
      <c r="D62" s="56"/>
      <c r="E62" s="9"/>
      <c r="H62" s="17" t="s">
        <v>13</v>
      </c>
    </row>
    <row r="63" spans="1:8" ht="28.8" x14ac:dyDescent="0.3">
      <c r="A63" s="13" t="s">
        <v>3</v>
      </c>
      <c r="B63" s="14" t="s">
        <v>4</v>
      </c>
      <c r="C63" s="14"/>
      <c r="D63" s="14"/>
      <c r="E63" s="13" t="s">
        <v>2</v>
      </c>
      <c r="F63" s="13" t="s">
        <v>18</v>
      </c>
      <c r="G63" s="13" t="s">
        <v>92</v>
      </c>
      <c r="H63" s="13" t="s">
        <v>5</v>
      </c>
    </row>
    <row r="64" spans="1:8" x14ac:dyDescent="0.3">
      <c r="A64" s="22" t="s">
        <v>61</v>
      </c>
      <c r="B64" s="10" t="s">
        <v>27</v>
      </c>
      <c r="C64" s="12">
        <v>5</v>
      </c>
      <c r="D64" s="12" t="s">
        <v>53</v>
      </c>
      <c r="E64" s="58" t="str">
        <f t="shared" ref="E64:E66" si="10">IF(D64="Earned",C64,"")</f>
        <v/>
      </c>
      <c r="F64" s="64" t="str">
        <f t="shared" ref="F64:F66" si="11">IF(D64="Planned",C64,"")</f>
        <v/>
      </c>
      <c r="G64" s="64" t="s">
        <v>86</v>
      </c>
      <c r="H64" s="10" t="s">
        <v>36</v>
      </c>
    </row>
    <row r="65" spans="1:15" x14ac:dyDescent="0.3">
      <c r="A65" s="22" t="s">
        <v>61</v>
      </c>
      <c r="B65" s="10" t="s">
        <v>27</v>
      </c>
      <c r="C65" s="12">
        <v>5</v>
      </c>
      <c r="D65" s="12" t="s">
        <v>53</v>
      </c>
      <c r="E65" s="58" t="str">
        <f t="shared" si="10"/>
        <v/>
      </c>
      <c r="F65" s="64" t="str">
        <f t="shared" si="11"/>
        <v/>
      </c>
      <c r="G65" s="64" t="s">
        <v>86</v>
      </c>
      <c r="H65" s="10" t="s">
        <v>36</v>
      </c>
    </row>
    <row r="66" spans="1:15" s="9" customFormat="1" x14ac:dyDescent="0.3">
      <c r="A66" s="22" t="s">
        <v>61</v>
      </c>
      <c r="B66" s="10" t="s">
        <v>27</v>
      </c>
      <c r="C66" s="12">
        <v>5</v>
      </c>
      <c r="D66" s="12" t="s">
        <v>53</v>
      </c>
      <c r="E66" s="58" t="str">
        <f t="shared" si="10"/>
        <v/>
      </c>
      <c r="F66" s="63" t="str">
        <f t="shared" si="11"/>
        <v/>
      </c>
      <c r="G66" s="64" t="s">
        <v>86</v>
      </c>
      <c r="H66" s="10" t="s">
        <v>36</v>
      </c>
    </row>
    <row r="68" spans="1:15" ht="18" x14ac:dyDescent="0.35">
      <c r="A68" s="9"/>
      <c r="B68" s="16" t="s">
        <v>11</v>
      </c>
      <c r="C68" s="56"/>
      <c r="D68" s="56"/>
      <c r="E68" s="9"/>
      <c r="H68" s="17" t="s">
        <v>13</v>
      </c>
    </row>
    <row r="69" spans="1:15" ht="28.8" x14ac:dyDescent="0.3">
      <c r="A69" s="13" t="s">
        <v>3</v>
      </c>
      <c r="B69" s="14" t="s">
        <v>4</v>
      </c>
      <c r="C69" s="14"/>
      <c r="D69" s="14"/>
      <c r="E69" s="13" t="s">
        <v>2</v>
      </c>
      <c r="F69" s="13" t="s">
        <v>18</v>
      </c>
      <c r="G69" s="13" t="s">
        <v>92</v>
      </c>
      <c r="H69" s="13" t="s">
        <v>5</v>
      </c>
    </row>
    <row r="70" spans="1:15" x14ac:dyDescent="0.3">
      <c r="A70" s="11" t="s">
        <v>62</v>
      </c>
      <c r="B70" s="10" t="s">
        <v>15</v>
      </c>
      <c r="C70" s="58">
        <v>12</v>
      </c>
      <c r="D70" s="12" t="s">
        <v>53</v>
      </c>
      <c r="E70" s="58" t="str">
        <f>IF(D70="Earned",C70,"")</f>
        <v/>
      </c>
      <c r="F70" s="58" t="str">
        <f>IF(D70="Planned",C70,"")</f>
        <v/>
      </c>
      <c r="G70" s="58" t="s">
        <v>85</v>
      </c>
      <c r="H70" s="10" t="s">
        <v>26</v>
      </c>
    </row>
    <row r="71" spans="1:15" x14ac:dyDescent="0.3">
      <c r="A71" s="11" t="s">
        <v>63</v>
      </c>
      <c r="B71" s="10" t="s">
        <v>16</v>
      </c>
      <c r="C71" s="58">
        <v>3</v>
      </c>
      <c r="D71" s="12" t="s">
        <v>53</v>
      </c>
      <c r="E71" s="58" t="str">
        <f>IF(D71="Earned",C71,"")</f>
        <v/>
      </c>
      <c r="F71" s="58" t="str">
        <f>IF(D71="Planned",C71,"")</f>
        <v/>
      </c>
      <c r="G71" s="58" t="s">
        <v>85</v>
      </c>
      <c r="H71" s="10" t="s">
        <v>26</v>
      </c>
    </row>
    <row r="72" spans="1:15" s="9" customFormat="1" x14ac:dyDescent="0.3">
      <c r="A72"/>
      <c r="B72"/>
      <c r="E72"/>
      <c r="H72"/>
    </row>
    <row r="74" spans="1:15" s="9" customFormat="1" x14ac:dyDescent="0.3"/>
    <row r="75" spans="1:15" s="9" customFormat="1" x14ac:dyDescent="0.3">
      <c r="A75" s="17" t="s">
        <v>19</v>
      </c>
      <c r="B75" s="19">
        <f>SUM(E14:E73)</f>
        <v>0</v>
      </c>
      <c r="C75" s="19"/>
      <c r="D75" s="19"/>
      <c r="E75" s="17" t="s">
        <v>20</v>
      </c>
      <c r="H75" s="19">
        <f>SUM(F14:F73)</f>
        <v>0</v>
      </c>
    </row>
    <row r="76" spans="1:15" ht="18" x14ac:dyDescent="0.35">
      <c r="I76" s="20" t="s">
        <v>21</v>
      </c>
      <c r="J76" s="57">
        <f>SUM(B75+H75)</f>
        <v>0</v>
      </c>
      <c r="K76" s="9"/>
      <c r="L76" s="9"/>
      <c r="M76" s="9"/>
      <c r="N76" s="9"/>
      <c r="O76" s="9"/>
    </row>
    <row r="77" spans="1:15" s="9" customFormat="1" ht="14.55" customHeight="1" thickBot="1" x14ac:dyDescent="0.35">
      <c r="I77" s="20"/>
      <c r="J77" s="21"/>
    </row>
    <row r="78" spans="1:15" s="9" customFormat="1" x14ac:dyDescent="0.3">
      <c r="I78" s="23" t="s">
        <v>28</v>
      </c>
      <c r="J78" s="24">
        <f>H75/30</f>
        <v>0</v>
      </c>
      <c r="K78" s="111" t="s">
        <v>54</v>
      </c>
      <c r="L78" s="112"/>
      <c r="M78" s="112"/>
      <c r="N78" s="112"/>
      <c r="O78" s="113"/>
    </row>
    <row r="79" spans="1:15" s="9" customFormat="1" x14ac:dyDescent="0.3">
      <c r="I79" s="20"/>
      <c r="J79" s="21"/>
      <c r="K79" s="117"/>
      <c r="L79" s="118"/>
      <c r="M79" s="118"/>
      <c r="N79" s="118"/>
      <c r="O79" s="119"/>
    </row>
    <row r="80" spans="1:15" ht="18" x14ac:dyDescent="0.35">
      <c r="A80" s="9"/>
      <c r="B80" s="16" t="s">
        <v>35</v>
      </c>
      <c r="C80" s="56"/>
      <c r="D80" s="56"/>
      <c r="E80" s="25" t="s">
        <v>14</v>
      </c>
      <c r="F80" s="18"/>
      <c r="G80" s="18"/>
      <c r="K80" s="117"/>
      <c r="L80" s="118"/>
      <c r="M80" s="118"/>
      <c r="N80" s="118"/>
      <c r="O80" s="119"/>
    </row>
    <row r="81" spans="1:15" ht="28.8" x14ac:dyDescent="0.3">
      <c r="A81" s="13" t="s">
        <v>3</v>
      </c>
      <c r="B81" s="14" t="s">
        <v>4</v>
      </c>
      <c r="C81" s="14"/>
      <c r="D81" s="14"/>
      <c r="E81" s="13" t="s">
        <v>2</v>
      </c>
      <c r="F81" s="13" t="s">
        <v>18</v>
      </c>
      <c r="G81" s="13"/>
      <c r="H81" s="13" t="s">
        <v>5</v>
      </c>
      <c r="K81" s="117"/>
      <c r="L81" s="118"/>
      <c r="M81" s="118"/>
      <c r="N81" s="118"/>
      <c r="O81" s="119"/>
    </row>
    <row r="82" spans="1:15" x14ac:dyDescent="0.3">
      <c r="A82" s="11"/>
      <c r="B82" s="10"/>
      <c r="C82" s="10"/>
      <c r="D82" s="10"/>
      <c r="E82" s="12"/>
      <c r="F82" s="12"/>
      <c r="G82" s="12"/>
      <c r="H82" s="10"/>
      <c r="K82" s="117"/>
      <c r="L82" s="118"/>
      <c r="M82" s="118"/>
      <c r="N82" s="118"/>
      <c r="O82" s="119"/>
    </row>
    <row r="83" spans="1:15" ht="15" thickBot="1" x14ac:dyDescent="0.35">
      <c r="A83" s="11"/>
      <c r="B83" s="10"/>
      <c r="C83" s="10"/>
      <c r="D83" s="10"/>
      <c r="E83" s="12"/>
      <c r="F83" s="12"/>
      <c r="G83" s="12"/>
      <c r="H83" s="10"/>
      <c r="K83" s="114"/>
      <c r="L83" s="115"/>
      <c r="M83" s="115"/>
      <c r="N83" s="115"/>
      <c r="O83" s="116"/>
    </row>
    <row r="84" spans="1:15" ht="14.55" customHeight="1" thickBot="1" x14ac:dyDescent="0.35">
      <c r="A84" s="11"/>
      <c r="B84" s="10"/>
      <c r="C84" s="10"/>
      <c r="D84" s="10"/>
      <c r="E84" s="12"/>
      <c r="F84" s="12"/>
      <c r="G84" s="12"/>
      <c r="H84" s="10"/>
      <c r="K84" s="9"/>
      <c r="L84" s="9"/>
      <c r="M84" s="9"/>
      <c r="N84" s="9"/>
      <c r="O84" s="9"/>
    </row>
    <row r="85" spans="1:15" x14ac:dyDescent="0.3">
      <c r="A85" s="11"/>
      <c r="B85" s="10"/>
      <c r="C85" s="10"/>
      <c r="D85" s="10"/>
      <c r="E85" s="12"/>
      <c r="F85" s="12"/>
      <c r="G85" s="12"/>
      <c r="H85" s="10"/>
      <c r="K85" s="111" t="s">
        <v>47</v>
      </c>
      <c r="L85" s="112"/>
      <c r="M85" s="112"/>
      <c r="N85" s="112"/>
      <c r="O85" s="113"/>
    </row>
    <row r="86" spans="1:15" ht="15" thickBot="1" x14ac:dyDescent="0.35">
      <c r="A86" s="11"/>
      <c r="B86" s="10"/>
      <c r="C86" s="10"/>
      <c r="D86" s="10"/>
      <c r="E86" s="12"/>
      <c r="F86" s="12"/>
      <c r="G86" s="12"/>
      <c r="H86" s="10"/>
      <c r="K86" s="114"/>
      <c r="L86" s="115"/>
      <c r="M86" s="115"/>
      <c r="N86" s="115"/>
      <c r="O86" s="116"/>
    </row>
    <row r="87" spans="1:15" x14ac:dyDescent="0.3">
      <c r="A87" s="11"/>
      <c r="B87" s="10"/>
      <c r="C87" s="10"/>
      <c r="D87" s="10"/>
      <c r="E87" s="12"/>
      <c r="F87" s="12"/>
      <c r="G87" s="12"/>
      <c r="H87" s="10"/>
    </row>
    <row r="88" spans="1:15" x14ac:dyDescent="0.3">
      <c r="A88" s="11"/>
      <c r="B88" s="10"/>
      <c r="C88" s="10"/>
      <c r="D88" s="10"/>
      <c r="E88" s="12"/>
      <c r="F88" s="12"/>
      <c r="G88" s="12"/>
      <c r="H88" s="10"/>
    </row>
    <row r="89" spans="1:15" x14ac:dyDescent="0.3">
      <c r="A89" s="11"/>
      <c r="B89" s="10"/>
      <c r="C89" s="10"/>
      <c r="D89" s="10"/>
      <c r="E89" s="12"/>
      <c r="F89" s="12"/>
      <c r="G89" s="12"/>
      <c r="H89" s="10"/>
    </row>
    <row r="90" spans="1:15" x14ac:dyDescent="0.3">
      <c r="A90" s="11"/>
      <c r="B90" s="10"/>
      <c r="C90" s="10"/>
      <c r="D90" s="10"/>
      <c r="E90" s="12"/>
      <c r="F90" s="12"/>
      <c r="G90" s="12"/>
      <c r="H90" s="10"/>
    </row>
  </sheetData>
  <sortState ref="A14:H19">
    <sortCondition descending="1" ref="H14"/>
  </sortState>
  <mergeCells count="9">
    <mergeCell ref="B1:D1"/>
    <mergeCell ref="K85:O86"/>
    <mergeCell ref="K78:O83"/>
    <mergeCell ref="H2:I2"/>
    <mergeCell ref="A9:J10"/>
    <mergeCell ref="A6:J6"/>
    <mergeCell ref="A7:J7"/>
    <mergeCell ref="A8:J8"/>
    <mergeCell ref="A5:J5"/>
  </mergeCells>
  <conditionalFormatting sqref="J76">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count="8">
    <dataValidation type="list" allowBlank="1" showInputMessage="1" showErrorMessage="1" sqref="D42 D39:D40" xr:uid="{E8749D53-0ECA-44AD-A135-C2BE21B16E0B}">
      <formula1>"Please select:, Earned, Planned, "</formula1>
    </dataValidation>
    <dataValidation type="list" allowBlank="1" showInputMessage="1" showErrorMessage="1" sqref="D14:D19" xr:uid="{AB33343F-A0E5-4FA3-916B-7DAF38275AC3}">
      <formula1>"Please select: , Earned, Planned, "</formula1>
    </dataValidation>
    <dataValidation type="list" allowBlank="1" showInputMessage="1" showErrorMessage="1" sqref="D60 D70:D71 D52:D56 D47:D50" xr:uid="{CE997C16-9A75-4DD0-96B5-A4D1A45CC38E}">
      <formula1>"Please select:, Earned, Planned,"</formula1>
    </dataValidation>
    <dataValidation type="list" allowBlank="1" showInputMessage="1" showErrorMessage="1" sqref="D64:D66 D23:D34 D41" xr:uid="{43FD0227-5D11-42B7-A318-6A0D6EB9A9F1}">
      <formula1>"Please select:, Earned, Planned, N/A,"</formula1>
    </dataValidation>
    <dataValidation allowBlank="1" showErrorMessage="1" sqref="A16:A19" xr:uid="{C46C4126-A253-4511-97E6-CFBE0D7BF668}"/>
    <dataValidation type="list" allowBlank="1" showInputMessage="1" showErrorMessage="1" sqref="B40" xr:uid="{5B0A2FC9-F2C6-4B53-8389-BB6E650E7059}">
      <formula1>"Please select:, Applied Statistics with SPSS, Applied Statistics with R,"</formula1>
    </dataValidation>
    <dataValidation type="list" allowBlank="1" showInputMessage="1" showErrorMessage="1" sqref="B47" xr:uid="{3F143BE3-75B3-48AE-A2FE-6ABD00F3478F}">
      <formula1>"Please select:, German A1.1-C1,  Introduction to Philosophical Ethics, "</formula1>
    </dataValidation>
    <dataValidation type="list" allowBlank="1" showInputMessage="1" showErrorMessage="1" sqref="B48" xr:uid="{D5943DF4-B782-42B3-89C9-6AE6AEAB2440}">
      <formula1>"Please select:, German A1.1-C1,  Introduction to the Philosophy of Science,  Introduction to Visual Culture,"</formula1>
    </dataValidation>
  </dataValidations>
  <pageMargins left="0.7" right="0.7" top="0.75" bottom="0.75" header="0.3" footer="0.3"/>
  <pageSetup paperSize="9" scale="65"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2B9A3C1-18DF-4F5C-B6AA-A5DBBBD84EEA}">
          <x14:formula1>
            <xm:f>Lists!$B$2:$B$20</xm:f>
          </x14:formula1>
          <xm:sqref>B16:B17</xm:sqref>
        </x14:dataValidation>
        <x14:dataValidation type="list" allowBlank="1" showInputMessage="1" showErrorMessage="1" xr:uid="{8A4A0A60-F98D-47D5-99F3-0A36B2D74372}">
          <x14:formula1>
            <xm:f>Lists!$D$2:$D$20</xm:f>
          </x14:formula1>
          <xm:sqref>B18:B19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D29B7-E3ED-43A3-B4D6-BBDCD7AC749F}">
  <dimension ref="A1:N25"/>
  <sheetViews>
    <sheetView workbookViewId="0">
      <selection activeCell="F30" sqref="F30"/>
    </sheetView>
  </sheetViews>
  <sheetFormatPr defaultColWidth="8.77734375" defaultRowHeight="14.4" x14ac:dyDescent="0.3"/>
  <cols>
    <col min="1" max="1" width="17.77734375" style="9" customWidth="1"/>
    <col min="2" max="2" width="32.77734375" style="9" customWidth="1"/>
    <col min="3" max="3" width="6.6640625" style="9" customWidth="1"/>
    <col min="4" max="4" width="6" style="9" customWidth="1"/>
    <col min="5" max="5" width="12.21875" style="9" customWidth="1"/>
    <col min="6" max="6" width="20.77734375" style="9" customWidth="1"/>
    <col min="7" max="16384" width="8.77734375" style="9"/>
  </cols>
  <sheetData>
    <row r="1" spans="1:6" ht="18" x14ac:dyDescent="0.35">
      <c r="A1" s="129" t="s">
        <v>163</v>
      </c>
      <c r="B1" s="129"/>
      <c r="C1" s="129"/>
      <c r="D1" s="129"/>
      <c r="E1" s="129"/>
      <c r="F1" s="105"/>
    </row>
    <row r="2" spans="1:6" x14ac:dyDescent="0.3">
      <c r="A2" s="17" t="s">
        <v>73</v>
      </c>
      <c r="B2" s="17" t="s">
        <v>74</v>
      </c>
      <c r="C2" s="17" t="s">
        <v>50</v>
      </c>
      <c r="D2" s="17" t="s">
        <v>92</v>
      </c>
      <c r="E2" s="17" t="s">
        <v>5</v>
      </c>
      <c r="F2" s="17" t="s">
        <v>255</v>
      </c>
    </row>
    <row r="3" spans="1:6" ht="28.8" x14ac:dyDescent="0.3">
      <c r="A3" s="83" t="str">
        <f>'Study Plan'!A14</f>
        <v>CH-330</v>
      </c>
      <c r="B3" s="84" t="str">
        <f>'Study Plan'!B14</f>
        <v>Intro to International Relations Theory</v>
      </c>
      <c r="C3" s="58">
        <v>7.5</v>
      </c>
      <c r="D3" s="85" t="s">
        <v>85</v>
      </c>
      <c r="E3" s="85" t="s">
        <v>76</v>
      </c>
      <c r="F3" s="107" t="s">
        <v>256</v>
      </c>
    </row>
    <row r="4" spans="1:6" ht="18" customHeight="1" x14ac:dyDescent="0.3">
      <c r="A4" s="86" t="str">
        <f>'Study Plan'!A16</f>
        <v>CH-XXX</v>
      </c>
      <c r="B4" s="86" t="str">
        <f>'Study Plan'!B16</f>
        <v>Please select:</v>
      </c>
      <c r="C4" s="87">
        <v>7.5</v>
      </c>
      <c r="D4" s="88" t="s">
        <v>86</v>
      </c>
      <c r="E4" s="88" t="s">
        <v>76</v>
      </c>
      <c r="F4" s="140" t="s">
        <v>257</v>
      </c>
    </row>
    <row r="5" spans="1:6" x14ac:dyDescent="0.3">
      <c r="A5" s="86" t="str">
        <f>'Study Plan'!A17</f>
        <v>CH-XXX</v>
      </c>
      <c r="B5" s="86" t="str">
        <f>'Study Plan'!B17</f>
        <v>Please select:</v>
      </c>
      <c r="C5" s="87">
        <v>7.5</v>
      </c>
      <c r="D5" s="88" t="s">
        <v>86</v>
      </c>
      <c r="E5" s="88" t="s">
        <v>76</v>
      </c>
      <c r="F5" s="141"/>
    </row>
    <row r="6" spans="1:6" x14ac:dyDescent="0.3">
      <c r="A6" s="83" t="str">
        <f>'Study Plan'!A15</f>
        <v>CH-331</v>
      </c>
      <c r="B6" s="84" t="str">
        <f>'Study Plan'!B15</f>
        <v>Intro to Modern European History</v>
      </c>
      <c r="C6" s="58">
        <v>7.5</v>
      </c>
      <c r="D6" s="85" t="s">
        <v>85</v>
      </c>
      <c r="E6" s="85" t="s">
        <v>76</v>
      </c>
      <c r="F6" s="85"/>
    </row>
    <row r="7" spans="1:6" x14ac:dyDescent="0.3">
      <c r="A7" s="81" t="str">
        <f>'Study Plan'!A18</f>
        <v>CH-XXX</v>
      </c>
      <c r="B7" s="82" t="str">
        <f>'Study Plan'!B18</f>
        <v>Please select:</v>
      </c>
      <c r="C7" s="59">
        <v>7.5</v>
      </c>
      <c r="D7" s="88" t="s">
        <v>85</v>
      </c>
      <c r="E7" s="88" t="s">
        <v>77</v>
      </c>
      <c r="F7" s="88"/>
    </row>
    <row r="8" spans="1:6" x14ac:dyDescent="0.3">
      <c r="A8" s="81" t="str">
        <f>'Study Plan'!A19</f>
        <v>CH-XXX</v>
      </c>
      <c r="B8" s="82" t="str">
        <f>'Study Plan'!B19</f>
        <v>Please select:</v>
      </c>
      <c r="C8" s="87">
        <v>7.5</v>
      </c>
      <c r="D8" s="88" t="s">
        <v>86</v>
      </c>
      <c r="E8" s="88" t="s">
        <v>77</v>
      </c>
      <c r="F8" s="88"/>
    </row>
    <row r="10" spans="1:6" x14ac:dyDescent="0.3">
      <c r="C10" s="89"/>
    </row>
    <row r="12" spans="1:6" x14ac:dyDescent="0.3">
      <c r="A12" s="130" t="s">
        <v>164</v>
      </c>
      <c r="B12" s="130"/>
      <c r="C12" s="130"/>
      <c r="D12" s="89"/>
    </row>
    <row r="13" spans="1:6" x14ac:dyDescent="0.3">
      <c r="A13" s="130"/>
      <c r="B13" s="130"/>
      <c r="C13" s="130"/>
    </row>
    <row r="14" spans="1:6" x14ac:dyDescent="0.3">
      <c r="D14" s="89"/>
    </row>
    <row r="17" spans="1:14" ht="18" x14ac:dyDescent="0.35">
      <c r="A17" s="129" t="s">
        <v>161</v>
      </c>
      <c r="B17" s="129"/>
      <c r="C17" s="129"/>
      <c r="D17" s="129"/>
      <c r="E17" s="129"/>
      <c r="F17" s="105"/>
    </row>
    <row r="18" spans="1:14" x14ac:dyDescent="0.3">
      <c r="A18" s="17" t="s">
        <v>73</v>
      </c>
      <c r="B18" s="17" t="s">
        <v>74</v>
      </c>
      <c r="C18" s="17" t="s">
        <v>50</v>
      </c>
      <c r="D18" s="17" t="s">
        <v>92</v>
      </c>
      <c r="E18" s="17" t="s">
        <v>5</v>
      </c>
      <c r="F18" s="17"/>
    </row>
    <row r="19" spans="1:14" ht="52.2" x14ac:dyDescent="0.3">
      <c r="A19" s="83" t="str">
        <f>'Study Plan'!A39</f>
        <v>CTMS-MET-01</v>
      </c>
      <c r="B19" s="84" t="str">
        <f>'Study Plan'!B39</f>
        <v>Academic Writing &amp; Academic Skills</v>
      </c>
      <c r="C19" s="64">
        <v>5</v>
      </c>
      <c r="D19" s="58" t="s">
        <v>85</v>
      </c>
      <c r="E19" s="10" t="s">
        <v>76</v>
      </c>
      <c r="F19" s="108" t="s">
        <v>258</v>
      </c>
    </row>
    <row r="20" spans="1:14" ht="15" thickBot="1" x14ac:dyDescent="0.35">
      <c r="A20" s="91" t="str">
        <f>'Study Plan'!A40</f>
        <v>CTMS-MET-XX</v>
      </c>
      <c r="B20" s="91" t="str">
        <f>'Study Plan'!B40</f>
        <v>Please select:</v>
      </c>
      <c r="C20" s="92">
        <v>5</v>
      </c>
      <c r="D20" s="93" t="s">
        <v>85</v>
      </c>
      <c r="E20" s="94" t="s">
        <v>77</v>
      </c>
      <c r="F20" s="94"/>
    </row>
    <row r="21" spans="1:14" x14ac:dyDescent="0.3">
      <c r="H21" s="131" t="s">
        <v>165</v>
      </c>
      <c r="I21" s="132"/>
      <c r="J21" s="132"/>
      <c r="K21" s="132"/>
      <c r="L21" s="132"/>
      <c r="M21" s="132"/>
      <c r="N21" s="133"/>
    </row>
    <row r="22" spans="1:14" ht="18" x14ac:dyDescent="0.35">
      <c r="A22" s="129" t="s">
        <v>166</v>
      </c>
      <c r="B22" s="129"/>
      <c r="C22" s="129"/>
      <c r="D22" s="129"/>
      <c r="E22" s="129"/>
      <c r="F22" s="105"/>
      <c r="H22" s="134"/>
      <c r="I22" s="135"/>
      <c r="J22" s="135"/>
      <c r="K22" s="135"/>
      <c r="L22" s="135"/>
      <c r="M22" s="135"/>
      <c r="N22" s="136"/>
    </row>
    <row r="23" spans="1:14" x14ac:dyDescent="0.3">
      <c r="A23" s="17" t="s">
        <v>73</v>
      </c>
      <c r="B23" s="17" t="s">
        <v>74</v>
      </c>
      <c r="C23" s="17" t="s">
        <v>50</v>
      </c>
      <c r="D23" s="17" t="s">
        <v>92</v>
      </c>
      <c r="E23" s="17" t="s">
        <v>5</v>
      </c>
      <c r="F23" s="17"/>
      <c r="H23" s="134"/>
      <c r="I23" s="135"/>
      <c r="J23" s="135"/>
      <c r="K23" s="135"/>
      <c r="L23" s="135"/>
      <c r="M23" s="135"/>
      <c r="N23" s="136"/>
    </row>
    <row r="24" spans="1:14" ht="52.2" x14ac:dyDescent="0.3">
      <c r="A24" s="90" t="str">
        <f>'Study Plan'!A47</f>
        <v>CTLA-GER-XX/ CTHU-HUM-XXX</v>
      </c>
      <c r="B24" s="90" t="str">
        <f>'Study Plan'!B47</f>
        <v>Please select:</v>
      </c>
      <c r="C24" s="75">
        <v>2.5</v>
      </c>
      <c r="D24" s="75" t="s">
        <v>86</v>
      </c>
      <c r="E24" s="77" t="s">
        <v>76</v>
      </c>
      <c r="F24" s="109" t="s">
        <v>259</v>
      </c>
      <c r="H24" s="134"/>
      <c r="I24" s="135"/>
      <c r="J24" s="135"/>
      <c r="K24" s="135"/>
      <c r="L24" s="135"/>
      <c r="M24" s="135"/>
      <c r="N24" s="136"/>
    </row>
    <row r="25" spans="1:14" ht="29.4" thickBot="1" x14ac:dyDescent="0.35">
      <c r="A25" s="90" t="str">
        <f>'Study Plan'!A48</f>
        <v>CTLA-GER-XX/ CTHU-HUM-XXX</v>
      </c>
      <c r="B25" s="90" t="str">
        <f>'Study Plan'!B48</f>
        <v>Please select:</v>
      </c>
      <c r="C25" s="75">
        <v>2.5</v>
      </c>
      <c r="D25" s="75" t="s">
        <v>86</v>
      </c>
      <c r="E25" s="77" t="s">
        <v>77</v>
      </c>
      <c r="F25" s="77"/>
      <c r="H25" s="137"/>
      <c r="I25" s="138"/>
      <c r="J25" s="138"/>
      <c r="K25" s="138"/>
      <c r="L25" s="138"/>
      <c r="M25" s="138"/>
      <c r="N25" s="139"/>
    </row>
  </sheetData>
  <mergeCells count="6">
    <mergeCell ref="A1:E1"/>
    <mergeCell ref="A12:C13"/>
    <mergeCell ref="A17:E17"/>
    <mergeCell ref="H21:N25"/>
    <mergeCell ref="A22:E22"/>
    <mergeCell ref="F4:F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9A3C1-1F8E-405E-8C26-60FD9A35DF61}">
  <dimension ref="A1:C62"/>
  <sheetViews>
    <sheetView workbookViewId="0">
      <selection activeCell="A11" sqref="A11"/>
    </sheetView>
  </sheetViews>
  <sheetFormatPr defaultColWidth="8.77734375" defaultRowHeight="14.4" x14ac:dyDescent="0.3"/>
  <cols>
    <col min="1" max="1" width="98.88671875" style="9" customWidth="1"/>
    <col min="2" max="2" width="8.77734375" style="9"/>
    <col min="3" max="3" width="78" style="9" customWidth="1"/>
    <col min="4" max="16384" width="8.77734375" style="9"/>
  </cols>
  <sheetData>
    <row r="1" spans="1:3" x14ac:dyDescent="0.3">
      <c r="A1" s="17" t="s">
        <v>171</v>
      </c>
      <c r="C1" s="17" t="s">
        <v>172</v>
      </c>
    </row>
    <row r="3" spans="1:3" x14ac:dyDescent="0.3">
      <c r="A3" s="95" t="s">
        <v>173</v>
      </c>
      <c r="C3" s="96" t="s">
        <v>174</v>
      </c>
    </row>
    <row r="4" spans="1:3" x14ac:dyDescent="0.3">
      <c r="A4" s="97" t="s">
        <v>175</v>
      </c>
      <c r="C4" s="97" t="s">
        <v>175</v>
      </c>
    </row>
    <row r="5" spans="1:3" ht="14.55" customHeight="1" x14ac:dyDescent="0.3">
      <c r="A5" s="97" t="s">
        <v>176</v>
      </c>
      <c r="C5" s="97" t="s">
        <v>176</v>
      </c>
    </row>
    <row r="6" spans="1:3" ht="14.55" customHeight="1" x14ac:dyDescent="0.3">
      <c r="A6" s="98" t="s">
        <v>177</v>
      </c>
    </row>
    <row r="7" spans="1:3" ht="14.55" customHeight="1" x14ac:dyDescent="0.3">
      <c r="A7" s="98" t="s">
        <v>178</v>
      </c>
      <c r="C7" s="96" t="s">
        <v>179</v>
      </c>
    </row>
    <row r="8" spans="1:3" ht="14.55" customHeight="1" x14ac:dyDescent="0.3">
      <c r="A8" s="97"/>
      <c r="C8" s="98" t="s">
        <v>177</v>
      </c>
    </row>
    <row r="9" spans="1:3" ht="14.55" customHeight="1" x14ac:dyDescent="0.3">
      <c r="A9" s="95" t="s">
        <v>180</v>
      </c>
      <c r="C9" s="98" t="s">
        <v>178</v>
      </c>
    </row>
    <row r="10" spans="1:3" ht="14.55" customHeight="1" x14ac:dyDescent="0.3">
      <c r="A10" s="97" t="s">
        <v>175</v>
      </c>
    </row>
    <row r="11" spans="1:3" ht="14.55" customHeight="1" x14ac:dyDescent="0.3">
      <c r="A11" s="97" t="s">
        <v>176</v>
      </c>
      <c r="C11" s="96" t="s">
        <v>223</v>
      </c>
    </row>
    <row r="12" spans="1:3" ht="14.55" customHeight="1" x14ac:dyDescent="0.3">
      <c r="A12" s="98" t="s">
        <v>177</v>
      </c>
      <c r="C12" s="97" t="s">
        <v>224</v>
      </c>
    </row>
    <row r="13" spans="1:3" ht="14.55" customHeight="1" x14ac:dyDescent="0.3">
      <c r="A13" s="98" t="s">
        <v>178</v>
      </c>
      <c r="C13" s="97" t="s">
        <v>225</v>
      </c>
    </row>
    <row r="14" spans="1:3" ht="14.55" customHeight="1" x14ac:dyDescent="0.3">
      <c r="A14" s="97"/>
    </row>
    <row r="15" spans="1:3" ht="14.55" customHeight="1" x14ac:dyDescent="0.3">
      <c r="A15" s="95" t="s">
        <v>215</v>
      </c>
      <c r="C15" s="96" t="s">
        <v>181</v>
      </c>
    </row>
    <row r="16" spans="1:3" ht="14.55" customHeight="1" x14ac:dyDescent="0.3">
      <c r="A16" s="97" t="s">
        <v>216</v>
      </c>
      <c r="C16" s="97" t="s">
        <v>182</v>
      </c>
    </row>
    <row r="17" spans="1:3" ht="14.55" customHeight="1" x14ac:dyDescent="0.3">
      <c r="A17" s="97" t="s">
        <v>217</v>
      </c>
      <c r="C17" s="97" t="s">
        <v>183</v>
      </c>
    </row>
    <row r="18" spans="1:3" ht="14.55" customHeight="1" x14ac:dyDescent="0.3">
      <c r="A18" s="97"/>
    </row>
    <row r="19" spans="1:3" ht="14.55" customHeight="1" x14ac:dyDescent="0.3">
      <c r="A19" s="95" t="s">
        <v>184</v>
      </c>
      <c r="C19" s="96" t="s">
        <v>185</v>
      </c>
    </row>
    <row r="20" spans="1:3" ht="14.55" customHeight="1" x14ac:dyDescent="0.3">
      <c r="A20" s="97" t="s">
        <v>182</v>
      </c>
      <c r="C20" s="97" t="s">
        <v>186</v>
      </c>
    </row>
    <row r="21" spans="1:3" ht="14.55" customHeight="1" x14ac:dyDescent="0.3">
      <c r="A21" s="97" t="s">
        <v>183</v>
      </c>
      <c r="C21" s="97" t="s">
        <v>187</v>
      </c>
    </row>
    <row r="22" spans="1:3" ht="14.55" customHeight="1" x14ac:dyDescent="0.3">
      <c r="A22" s="97" t="s">
        <v>188</v>
      </c>
    </row>
    <row r="23" spans="1:3" ht="14.55" customHeight="1" x14ac:dyDescent="0.3">
      <c r="A23" s="97" t="s">
        <v>187</v>
      </c>
      <c r="C23" s="96" t="s">
        <v>189</v>
      </c>
    </row>
    <row r="24" spans="1:3" ht="14.55" customHeight="1" x14ac:dyDescent="0.3">
      <c r="A24" s="97"/>
      <c r="C24" s="97" t="s">
        <v>188</v>
      </c>
    </row>
    <row r="25" spans="1:3" ht="14.55" customHeight="1" x14ac:dyDescent="0.3">
      <c r="A25" s="95" t="s">
        <v>190</v>
      </c>
      <c r="C25" s="97" t="s">
        <v>191</v>
      </c>
    </row>
    <row r="26" spans="1:3" ht="14.55" customHeight="1" x14ac:dyDescent="0.3">
      <c r="A26" s="97" t="s">
        <v>186</v>
      </c>
    </row>
    <row r="27" spans="1:3" ht="14.55" customHeight="1" x14ac:dyDescent="0.3">
      <c r="A27" s="97" t="s">
        <v>187</v>
      </c>
      <c r="C27" s="96" t="s">
        <v>192</v>
      </c>
    </row>
    <row r="28" spans="1:3" ht="14.55" customHeight="1" x14ac:dyDescent="0.3">
      <c r="A28" s="97" t="s">
        <v>182</v>
      </c>
      <c r="C28" s="97" t="s">
        <v>193</v>
      </c>
    </row>
    <row r="29" spans="1:3" ht="14.55" customHeight="1" x14ac:dyDescent="0.3">
      <c r="A29" s="97" t="s">
        <v>183</v>
      </c>
      <c r="C29" s="97" t="s">
        <v>194</v>
      </c>
    </row>
    <row r="30" spans="1:3" ht="14.55" customHeight="1" x14ac:dyDescent="0.3">
      <c r="A30" s="98"/>
    </row>
    <row r="31" spans="1:3" ht="14.55" customHeight="1" x14ac:dyDescent="0.3">
      <c r="A31" s="95" t="s">
        <v>195</v>
      </c>
      <c r="C31" s="96" t="s">
        <v>202</v>
      </c>
    </row>
    <row r="32" spans="1:3" ht="14.55" customHeight="1" x14ac:dyDescent="0.3">
      <c r="A32" s="97" t="s">
        <v>188</v>
      </c>
      <c r="C32" s="97" t="s">
        <v>226</v>
      </c>
    </row>
    <row r="33" spans="1:3" ht="14.55" customHeight="1" x14ac:dyDescent="0.3">
      <c r="A33" s="97" t="s">
        <v>187</v>
      </c>
      <c r="C33" s="97" t="s">
        <v>231</v>
      </c>
    </row>
    <row r="34" spans="1:3" ht="14.55" customHeight="1" x14ac:dyDescent="0.3">
      <c r="A34" s="97" t="s">
        <v>182</v>
      </c>
    </row>
    <row r="35" spans="1:3" ht="14.55" customHeight="1" x14ac:dyDescent="0.3">
      <c r="A35" s="97" t="s">
        <v>191</v>
      </c>
      <c r="C35" s="96" t="s">
        <v>196</v>
      </c>
    </row>
    <row r="36" spans="1:3" ht="14.55" customHeight="1" x14ac:dyDescent="0.3">
      <c r="A36" s="97"/>
      <c r="C36" s="98" t="s">
        <v>197</v>
      </c>
    </row>
    <row r="37" spans="1:3" ht="14.55" customHeight="1" x14ac:dyDescent="0.3">
      <c r="A37" s="99" t="s">
        <v>198</v>
      </c>
      <c r="C37" s="98" t="s">
        <v>199</v>
      </c>
    </row>
    <row r="38" spans="1:3" ht="14.55" customHeight="1" x14ac:dyDescent="0.3">
      <c r="A38" s="97" t="s">
        <v>193</v>
      </c>
    </row>
    <row r="39" spans="1:3" ht="14.55" customHeight="1" x14ac:dyDescent="0.3">
      <c r="A39" s="97" t="s">
        <v>194</v>
      </c>
      <c r="C39" s="96" t="s">
        <v>227</v>
      </c>
    </row>
    <row r="40" spans="1:3" ht="14.55" customHeight="1" x14ac:dyDescent="0.3">
      <c r="A40" s="97" t="s">
        <v>200</v>
      </c>
      <c r="C40" s="98" t="s">
        <v>229</v>
      </c>
    </row>
    <row r="41" spans="1:3" ht="14.55" customHeight="1" x14ac:dyDescent="0.3">
      <c r="A41" s="97" t="s">
        <v>201</v>
      </c>
      <c r="C41" s="98" t="s">
        <v>230</v>
      </c>
    </row>
    <row r="42" spans="1:3" ht="14.55" customHeight="1" x14ac:dyDescent="0.3">
      <c r="A42" s="97"/>
    </row>
    <row r="43" spans="1:3" ht="14.55" customHeight="1" x14ac:dyDescent="0.3">
      <c r="A43" s="99" t="s">
        <v>220</v>
      </c>
      <c r="C43" s="96" t="s">
        <v>232</v>
      </c>
    </row>
    <row r="44" spans="1:3" ht="14.55" customHeight="1" x14ac:dyDescent="0.3">
      <c r="A44" s="98" t="s">
        <v>233</v>
      </c>
      <c r="C44" s="98" t="s">
        <v>233</v>
      </c>
    </row>
    <row r="45" spans="1:3" ht="14.55" customHeight="1" x14ac:dyDescent="0.3">
      <c r="A45" s="98" t="s">
        <v>234</v>
      </c>
      <c r="C45" s="98" t="s">
        <v>234</v>
      </c>
    </row>
    <row r="46" spans="1:3" ht="14.55" customHeight="1" x14ac:dyDescent="0.3">
      <c r="A46" s="98" t="s">
        <v>235</v>
      </c>
      <c r="C46" s="97"/>
    </row>
    <row r="47" spans="1:3" ht="14.55" customHeight="1" x14ac:dyDescent="0.3">
      <c r="A47" s="98" t="s">
        <v>176</v>
      </c>
      <c r="C47" s="96" t="s">
        <v>203</v>
      </c>
    </row>
    <row r="48" spans="1:3" ht="14.55" customHeight="1" x14ac:dyDescent="0.3">
      <c r="A48" s="98"/>
      <c r="C48" s="98" t="s">
        <v>218</v>
      </c>
    </row>
    <row r="49" spans="1:3" x14ac:dyDescent="0.3">
      <c r="A49" s="95" t="s">
        <v>221</v>
      </c>
      <c r="C49" s="9" t="s">
        <v>228</v>
      </c>
    </row>
    <row r="50" spans="1:3" x14ac:dyDescent="0.3">
      <c r="A50" s="9" t="s">
        <v>236</v>
      </c>
    </row>
    <row r="51" spans="1:3" ht="14.55" customHeight="1" x14ac:dyDescent="0.3">
      <c r="A51" s="9" t="s">
        <v>237</v>
      </c>
      <c r="C51" s="96" t="s">
        <v>206</v>
      </c>
    </row>
    <row r="52" spans="1:3" ht="14.55" customHeight="1" x14ac:dyDescent="0.3">
      <c r="A52" s="9" t="s">
        <v>238</v>
      </c>
      <c r="C52" s="9" t="s">
        <v>240</v>
      </c>
    </row>
    <row r="53" spans="1:3" ht="14.55" customHeight="1" x14ac:dyDescent="0.3">
      <c r="A53" s="9" t="s">
        <v>239</v>
      </c>
      <c r="C53" s="9" t="s">
        <v>241</v>
      </c>
    </row>
    <row r="54" spans="1:3" ht="14.55" customHeight="1" x14ac:dyDescent="0.3"/>
    <row r="55" spans="1:3" ht="14.55" customHeight="1" x14ac:dyDescent="0.3">
      <c r="A55" s="100" t="s">
        <v>204</v>
      </c>
      <c r="C55" s="96" t="s">
        <v>208</v>
      </c>
    </row>
    <row r="56" spans="1:3" ht="14.55" customHeight="1" x14ac:dyDescent="0.3">
      <c r="A56" s="98"/>
      <c r="C56" s="9" t="s">
        <v>242</v>
      </c>
    </row>
    <row r="57" spans="1:3" ht="14.55" customHeight="1" x14ac:dyDescent="0.3">
      <c r="A57" s="95" t="s">
        <v>205</v>
      </c>
      <c r="C57" s="9" t="s">
        <v>243</v>
      </c>
    </row>
    <row r="58" spans="1:3" ht="14.55" customHeight="1" x14ac:dyDescent="0.3">
      <c r="A58" s="98" t="s">
        <v>197</v>
      </c>
    </row>
    <row r="59" spans="1:3" x14ac:dyDescent="0.3">
      <c r="A59" s="98" t="s">
        <v>218</v>
      </c>
    </row>
    <row r="60" spans="1:3" x14ac:dyDescent="0.3">
      <c r="A60" s="98" t="s">
        <v>199</v>
      </c>
    </row>
    <row r="61" spans="1:3" x14ac:dyDescent="0.3">
      <c r="A61" s="98" t="s">
        <v>207</v>
      </c>
    </row>
    <row r="62" spans="1:3" x14ac:dyDescent="0.3">
      <c r="A62" s="98" t="s">
        <v>219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E7D41-CB18-438F-90A8-227929F8E670}">
  <dimension ref="A1:B12"/>
  <sheetViews>
    <sheetView workbookViewId="0">
      <selection activeCell="B12" sqref="B12"/>
    </sheetView>
  </sheetViews>
  <sheetFormatPr defaultRowHeight="14.4" x14ac:dyDescent="0.3"/>
  <cols>
    <col min="1" max="1" width="11.44140625" customWidth="1"/>
    <col min="2" max="2" width="14.109375" customWidth="1"/>
  </cols>
  <sheetData>
    <row r="1" spans="1:2" x14ac:dyDescent="0.3">
      <c r="A1" s="9" t="s">
        <v>5</v>
      </c>
      <c r="B1" s="9" t="s">
        <v>75</v>
      </c>
    </row>
    <row r="2" spans="1:2" s="9" customFormat="1" x14ac:dyDescent="0.3"/>
    <row r="3" spans="1:2" s="9" customFormat="1" x14ac:dyDescent="0.3">
      <c r="A3" s="71" t="s">
        <v>76</v>
      </c>
      <c r="B3" s="71">
        <f>SUMIF('Study Plan'!H$14:H$73, "Fall 2023", 'Study Plan'!C$14:C$73)</f>
        <v>30</v>
      </c>
    </row>
    <row r="4" spans="1:2" s="9" customFormat="1" x14ac:dyDescent="0.3">
      <c r="A4" s="71" t="s">
        <v>77</v>
      </c>
      <c r="B4" s="71">
        <f>SUMIF('Study Plan'!H$14:H$73, "Spring 2024", 'Study Plan'!C$14:C$73)</f>
        <v>30</v>
      </c>
    </row>
    <row r="5" spans="1:2" s="9" customFormat="1" x14ac:dyDescent="0.3">
      <c r="A5" s="71" t="s">
        <v>78</v>
      </c>
      <c r="B5" s="71">
        <f>SUMIF('Study Plan'!H$14:H$73, "Fall 2024", 'Study Plan'!C$14:C$73)</f>
        <v>0</v>
      </c>
    </row>
    <row r="6" spans="1:2" x14ac:dyDescent="0.3">
      <c r="A6" s="71" t="s">
        <v>79</v>
      </c>
      <c r="B6" s="71">
        <f>SUMIF('Study Plan'!H$14:H$73, "Spring 2025", 'Study Plan'!C$14:C$73)</f>
        <v>0</v>
      </c>
    </row>
    <row r="7" spans="1:2" x14ac:dyDescent="0.3">
      <c r="A7" s="71" t="s">
        <v>167</v>
      </c>
      <c r="B7" s="71">
        <f>SUMIF('Study Plan'!H$14:H$73, "Fall 20215", 'Study Plan'!C$14:C$73)</f>
        <v>0</v>
      </c>
    </row>
    <row r="8" spans="1:2" x14ac:dyDescent="0.3">
      <c r="A8" s="71" t="s">
        <v>168</v>
      </c>
      <c r="B8" s="71">
        <f>SUMIF('Study Plan'!H$14:H$73, "Spring 2026", 'Study Plan'!C$14:C$73)</f>
        <v>0</v>
      </c>
    </row>
    <row r="9" spans="1:2" x14ac:dyDescent="0.3">
      <c r="A9" s="71" t="s">
        <v>169</v>
      </c>
      <c r="B9" s="71">
        <f>SUMIF('Study Plan'!H$14:H$73, "Fall 2026", 'Study Plan'!C$14:C$73)</f>
        <v>0</v>
      </c>
    </row>
    <row r="10" spans="1:2" x14ac:dyDescent="0.3">
      <c r="A10" s="71" t="s">
        <v>170</v>
      </c>
      <c r="B10" s="71">
        <f>SUMIF('Study Plan'!H$14:H$73, "Spring 2027", 'Study Plan'!C$14:C$73)</f>
        <v>0</v>
      </c>
    </row>
    <row r="11" spans="1:2" ht="15" thickBot="1" x14ac:dyDescent="0.35">
      <c r="A11" s="72"/>
      <c r="B11" s="72"/>
    </row>
    <row r="12" spans="1:2" x14ac:dyDescent="0.3">
      <c r="A12" s="9" t="s">
        <v>80</v>
      </c>
      <c r="B12" s="9">
        <f>SUM(B3:B10)</f>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D893-DB55-4A50-9167-B2E645318503}">
  <dimension ref="A1:E48"/>
  <sheetViews>
    <sheetView zoomScale="90" zoomScaleNormal="90" workbookViewId="0">
      <selection activeCell="F1" sqref="F1"/>
    </sheetView>
  </sheetViews>
  <sheetFormatPr defaultColWidth="8.77734375" defaultRowHeight="14.4" x14ac:dyDescent="0.3"/>
  <cols>
    <col min="1" max="1" width="21.6640625" style="9" customWidth="1"/>
    <col min="2" max="2" width="25.77734375" style="9" customWidth="1"/>
    <col min="3" max="3" width="9.21875" style="9" customWidth="1"/>
    <col min="4" max="4" width="29.77734375" style="9" customWidth="1"/>
    <col min="5" max="5" width="8.109375" style="9" customWidth="1"/>
    <col min="6" max="7" width="8.77734375" style="9"/>
    <col min="8" max="8" width="43.33203125" style="9" customWidth="1"/>
    <col min="9" max="16384" width="8.77734375" style="9"/>
  </cols>
  <sheetData>
    <row r="1" spans="1:5" ht="18" x14ac:dyDescent="0.35">
      <c r="A1" s="129" t="s">
        <v>37</v>
      </c>
      <c r="B1" s="129"/>
      <c r="C1" s="129"/>
      <c r="D1" s="129"/>
    </row>
    <row r="2" spans="1:5" ht="18" x14ac:dyDescent="0.35">
      <c r="A2" s="16"/>
      <c r="B2" s="16"/>
      <c r="C2" s="16"/>
      <c r="D2" s="16"/>
    </row>
    <row r="4" spans="1:5" x14ac:dyDescent="0.3">
      <c r="A4" s="17" t="s">
        <v>38</v>
      </c>
      <c r="B4" s="17" t="s">
        <v>39</v>
      </c>
    </row>
    <row r="5" spans="1:5" ht="28.95" customHeight="1" x14ac:dyDescent="0.3">
      <c r="A5" s="29" t="s">
        <v>73</v>
      </c>
      <c r="B5" s="29" t="s">
        <v>74</v>
      </c>
      <c r="C5" s="30" t="s">
        <v>18</v>
      </c>
      <c r="D5" s="30" t="s">
        <v>40</v>
      </c>
      <c r="E5" s="30" t="s">
        <v>41</v>
      </c>
    </row>
    <row r="6" spans="1:5" x14ac:dyDescent="0.3">
      <c r="A6" s="22"/>
      <c r="B6" s="22"/>
      <c r="C6" s="22"/>
      <c r="D6" s="22"/>
      <c r="E6" s="22"/>
    </row>
    <row r="7" spans="1:5" x14ac:dyDescent="0.3">
      <c r="A7" s="22"/>
      <c r="B7" s="22"/>
      <c r="C7" s="22"/>
      <c r="D7" s="22"/>
      <c r="E7" s="22"/>
    </row>
    <row r="8" spans="1:5" x14ac:dyDescent="0.3">
      <c r="A8" s="22"/>
      <c r="B8" s="22"/>
      <c r="C8" s="22"/>
      <c r="D8" s="22"/>
      <c r="E8" s="22"/>
    </row>
    <row r="9" spans="1:5" x14ac:dyDescent="0.3">
      <c r="A9" s="22"/>
      <c r="B9" s="22"/>
      <c r="C9" s="22"/>
      <c r="D9" s="22"/>
      <c r="E9" s="22"/>
    </row>
    <row r="10" spans="1:5" x14ac:dyDescent="0.3">
      <c r="A10" s="22"/>
      <c r="B10" s="22"/>
      <c r="C10" s="22"/>
      <c r="D10" s="22"/>
      <c r="E10" s="22"/>
    </row>
    <row r="11" spans="1:5" x14ac:dyDescent="0.3">
      <c r="A11" s="22"/>
      <c r="B11" s="22"/>
      <c r="C11" s="22"/>
      <c r="D11" s="22"/>
      <c r="E11" s="22"/>
    </row>
    <row r="12" spans="1:5" x14ac:dyDescent="0.3">
      <c r="A12" s="22"/>
      <c r="B12" s="22"/>
      <c r="C12" s="22"/>
      <c r="D12" s="22"/>
      <c r="E12" s="22"/>
    </row>
    <row r="13" spans="1:5" x14ac:dyDescent="0.3">
      <c r="A13" s="22"/>
      <c r="B13" s="22"/>
      <c r="C13" s="22"/>
      <c r="D13" s="22"/>
      <c r="E13" s="22"/>
    </row>
    <row r="14" spans="1:5" x14ac:dyDescent="0.3">
      <c r="A14" s="22"/>
      <c r="B14" s="22"/>
      <c r="C14" s="22"/>
      <c r="D14" s="22"/>
      <c r="E14" s="22"/>
    </row>
    <row r="15" spans="1:5" x14ac:dyDescent="0.3">
      <c r="A15" s="22"/>
      <c r="B15" s="22"/>
      <c r="C15" s="22"/>
      <c r="D15" s="22"/>
      <c r="E15" s="22"/>
    </row>
    <row r="16" spans="1:5" x14ac:dyDescent="0.3">
      <c r="A16" s="22"/>
      <c r="B16" s="22"/>
      <c r="C16" s="22"/>
      <c r="D16" s="22"/>
      <c r="E16" s="22"/>
    </row>
    <row r="17" spans="1:5" x14ac:dyDescent="0.3">
      <c r="A17" s="22"/>
      <c r="B17" s="22"/>
      <c r="C17" s="22"/>
      <c r="D17" s="22"/>
      <c r="E17" s="22"/>
    </row>
    <row r="18" spans="1:5" x14ac:dyDescent="0.3">
      <c r="A18" s="22"/>
      <c r="B18" s="22"/>
      <c r="C18" s="22"/>
      <c r="D18" s="22"/>
      <c r="E18" s="22"/>
    </row>
    <row r="19" spans="1:5" x14ac:dyDescent="0.3">
      <c r="A19" s="22"/>
      <c r="B19" s="22"/>
      <c r="C19" s="22"/>
      <c r="D19" s="22"/>
      <c r="E19" s="22"/>
    </row>
    <row r="21" spans="1:5" x14ac:dyDescent="0.3">
      <c r="B21" s="17" t="s">
        <v>42</v>
      </c>
      <c r="C21" s="31">
        <f>SUM(C6:C19)</f>
        <v>0</v>
      </c>
    </row>
    <row r="24" spans="1:5" x14ac:dyDescent="0.3">
      <c r="A24" s="17" t="s">
        <v>43</v>
      </c>
      <c r="B24" s="17" t="s">
        <v>39</v>
      </c>
    </row>
    <row r="25" spans="1:5" ht="43.2" x14ac:dyDescent="0.3">
      <c r="A25" s="29" t="s">
        <v>73</v>
      </c>
      <c r="B25" s="29" t="s">
        <v>74</v>
      </c>
      <c r="C25" s="30" t="s">
        <v>18</v>
      </c>
      <c r="D25" s="30" t="s">
        <v>40</v>
      </c>
      <c r="E25" s="30" t="s">
        <v>41</v>
      </c>
    </row>
    <row r="26" spans="1:5" x14ac:dyDescent="0.3">
      <c r="A26" s="22"/>
      <c r="B26" s="22"/>
      <c r="C26" s="22"/>
      <c r="D26" s="22"/>
      <c r="E26" s="22"/>
    </row>
    <row r="27" spans="1:5" x14ac:dyDescent="0.3">
      <c r="A27" s="22"/>
      <c r="B27" s="22"/>
      <c r="C27" s="22"/>
      <c r="D27" s="22"/>
      <c r="E27" s="22"/>
    </row>
    <row r="28" spans="1:5" x14ac:dyDescent="0.3">
      <c r="A28" s="22"/>
      <c r="B28" s="22"/>
      <c r="C28" s="22"/>
      <c r="D28" s="22"/>
      <c r="E28" s="22"/>
    </row>
    <row r="29" spans="1:5" x14ac:dyDescent="0.3">
      <c r="A29" s="22"/>
      <c r="B29" s="22"/>
      <c r="C29" s="22"/>
      <c r="D29" s="22"/>
      <c r="E29" s="22"/>
    </row>
    <row r="30" spans="1:5" x14ac:dyDescent="0.3">
      <c r="A30" s="22"/>
      <c r="B30" s="22"/>
      <c r="C30" s="22"/>
      <c r="D30" s="22"/>
      <c r="E30" s="22"/>
    </row>
    <row r="31" spans="1:5" x14ac:dyDescent="0.3">
      <c r="A31" s="22"/>
      <c r="B31" s="22"/>
      <c r="C31" s="22"/>
      <c r="D31" s="22"/>
      <c r="E31" s="22"/>
    </row>
    <row r="32" spans="1:5" x14ac:dyDescent="0.3">
      <c r="A32" s="22"/>
      <c r="B32" s="22"/>
      <c r="C32" s="22"/>
      <c r="D32" s="22"/>
      <c r="E32" s="22"/>
    </row>
    <row r="33" spans="1:5" x14ac:dyDescent="0.3">
      <c r="A33" s="22"/>
      <c r="B33" s="22"/>
      <c r="C33" s="22"/>
      <c r="D33" s="22"/>
      <c r="E33" s="22"/>
    </row>
    <row r="34" spans="1:5" x14ac:dyDescent="0.3">
      <c r="A34" s="22"/>
      <c r="B34" s="22"/>
      <c r="C34" s="22"/>
      <c r="D34" s="22"/>
      <c r="E34" s="22"/>
    </row>
    <row r="35" spans="1:5" x14ac:dyDescent="0.3">
      <c r="A35" s="22"/>
      <c r="B35" s="22"/>
      <c r="C35" s="22"/>
      <c r="D35" s="22"/>
      <c r="E35" s="22"/>
    </row>
    <row r="36" spans="1:5" x14ac:dyDescent="0.3">
      <c r="A36" s="22"/>
      <c r="B36" s="22"/>
      <c r="C36" s="22"/>
      <c r="D36" s="22"/>
      <c r="E36" s="22"/>
    </row>
    <row r="37" spans="1:5" x14ac:dyDescent="0.3">
      <c r="A37" s="22"/>
      <c r="B37" s="22"/>
      <c r="C37" s="22"/>
      <c r="D37" s="22"/>
      <c r="E37" s="22"/>
    </row>
    <row r="38" spans="1:5" x14ac:dyDescent="0.3">
      <c r="A38" s="22"/>
      <c r="B38" s="22"/>
      <c r="C38" s="22"/>
      <c r="D38" s="22"/>
      <c r="E38" s="22"/>
    </row>
    <row r="39" spans="1:5" x14ac:dyDescent="0.3">
      <c r="A39" s="22"/>
      <c r="B39" s="22"/>
      <c r="C39" s="22"/>
      <c r="D39" s="22"/>
      <c r="E39" s="22"/>
    </row>
    <row r="41" spans="1:5" x14ac:dyDescent="0.3">
      <c r="B41" s="17" t="s">
        <v>44</v>
      </c>
      <c r="C41" s="31">
        <f>SUM(C26:C39)</f>
        <v>0</v>
      </c>
    </row>
    <row r="43" spans="1:5" x14ac:dyDescent="0.3">
      <c r="B43" s="17" t="s">
        <v>45</v>
      </c>
      <c r="C43" s="31">
        <f>C21+C41</f>
        <v>0</v>
      </c>
      <c r="D43" s="32" t="s">
        <v>46</v>
      </c>
      <c r="E43" s="33">
        <f>'Study Plan'!$B$75+'Extension Semesters'!C43</f>
        <v>0</v>
      </c>
    </row>
    <row r="45" spans="1:5" ht="15" thickBot="1" x14ac:dyDescent="0.35"/>
    <row r="46" spans="1:5" x14ac:dyDescent="0.3">
      <c r="A46" s="45"/>
      <c r="B46" s="46"/>
      <c r="C46" s="46"/>
      <c r="D46" s="46"/>
      <c r="E46" s="47"/>
    </row>
    <row r="47" spans="1:5" ht="15" thickBot="1" x14ac:dyDescent="0.35">
      <c r="A47" s="48" t="s">
        <v>49</v>
      </c>
      <c r="B47" s="49"/>
      <c r="C47" s="50"/>
      <c r="D47" s="51"/>
      <c r="E47" s="52"/>
    </row>
    <row r="48" spans="1:5" ht="15" thickBot="1" x14ac:dyDescent="0.35">
      <c r="A48" s="53"/>
      <c r="B48" s="54"/>
      <c r="C48" s="54"/>
      <c r="D48" s="54"/>
      <c r="E48" s="55"/>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D9539-1438-42C5-8721-BB47E9040FE6}">
  <dimension ref="A1:D19"/>
  <sheetViews>
    <sheetView topLeftCell="A8" workbookViewId="0">
      <selection activeCell="G16" sqref="G16"/>
    </sheetView>
  </sheetViews>
  <sheetFormatPr defaultRowHeight="14.4" x14ac:dyDescent="0.3"/>
  <cols>
    <col min="2" max="2" width="32.77734375" customWidth="1"/>
    <col min="4" max="4" width="37.21875" customWidth="1"/>
  </cols>
  <sheetData>
    <row r="1" spans="1:4" x14ac:dyDescent="0.3">
      <c r="A1" t="s">
        <v>99</v>
      </c>
      <c r="B1" t="s">
        <v>100</v>
      </c>
      <c r="C1" t="s">
        <v>158</v>
      </c>
      <c r="D1" t="s">
        <v>128</v>
      </c>
    </row>
    <row r="2" spans="1:4" x14ac:dyDescent="0.3">
      <c r="A2" t="s">
        <v>22</v>
      </c>
      <c r="B2" t="s">
        <v>53</v>
      </c>
      <c r="C2" s="9" t="s">
        <v>22</v>
      </c>
      <c r="D2" s="9" t="s">
        <v>53</v>
      </c>
    </row>
    <row r="3" spans="1:4" x14ac:dyDescent="0.3">
      <c r="A3" t="s">
        <v>101</v>
      </c>
      <c r="B3" t="s">
        <v>114</v>
      </c>
      <c r="C3" s="9" t="s">
        <v>129</v>
      </c>
      <c r="D3" t="s">
        <v>143</v>
      </c>
    </row>
    <row r="4" spans="1:4" x14ac:dyDescent="0.3">
      <c r="A4" t="s">
        <v>102</v>
      </c>
      <c r="B4" t="s">
        <v>115</v>
      </c>
      <c r="C4" t="s">
        <v>130</v>
      </c>
      <c r="D4" t="s">
        <v>144</v>
      </c>
    </row>
    <row r="5" spans="1:4" x14ac:dyDescent="0.3">
      <c r="A5" t="s">
        <v>103</v>
      </c>
      <c r="B5" t="s">
        <v>116</v>
      </c>
      <c r="C5" t="s">
        <v>131</v>
      </c>
      <c r="D5" t="s">
        <v>145</v>
      </c>
    </row>
    <row r="6" spans="1:4" x14ac:dyDescent="0.3">
      <c r="A6" t="s">
        <v>104</v>
      </c>
      <c r="B6" t="s">
        <v>117</v>
      </c>
      <c r="C6" t="s">
        <v>132</v>
      </c>
      <c r="D6" t="s">
        <v>146</v>
      </c>
    </row>
    <row r="7" spans="1:4" x14ac:dyDescent="0.3">
      <c r="A7" t="s">
        <v>105</v>
      </c>
      <c r="B7" t="s">
        <v>118</v>
      </c>
      <c r="C7" t="s">
        <v>133</v>
      </c>
      <c r="D7" t="s">
        <v>147</v>
      </c>
    </row>
    <row r="8" spans="1:4" x14ac:dyDescent="0.3">
      <c r="A8" t="s">
        <v>106</v>
      </c>
      <c r="B8" t="s">
        <v>119</v>
      </c>
      <c r="C8" t="s">
        <v>134</v>
      </c>
      <c r="D8" t="s">
        <v>148</v>
      </c>
    </row>
    <row r="9" spans="1:4" x14ac:dyDescent="0.3">
      <c r="A9" t="s">
        <v>107</v>
      </c>
      <c r="B9" t="s">
        <v>120</v>
      </c>
      <c r="C9" t="s">
        <v>135</v>
      </c>
      <c r="D9" t="s">
        <v>149</v>
      </c>
    </row>
    <row r="10" spans="1:4" x14ac:dyDescent="0.3">
      <c r="A10" t="s">
        <v>108</v>
      </c>
      <c r="B10" t="s">
        <v>121</v>
      </c>
      <c r="C10" t="s">
        <v>136</v>
      </c>
      <c r="D10" t="s">
        <v>150</v>
      </c>
    </row>
    <row r="11" spans="1:4" x14ac:dyDescent="0.3">
      <c r="A11" s="9" t="s">
        <v>109</v>
      </c>
      <c r="B11" s="9" t="s">
        <v>123</v>
      </c>
      <c r="C11" t="s">
        <v>137</v>
      </c>
      <c r="D11" t="s">
        <v>151</v>
      </c>
    </row>
    <row r="12" spans="1:4" x14ac:dyDescent="0.3">
      <c r="A12" s="9" t="s">
        <v>110</v>
      </c>
      <c r="B12" s="9" t="s">
        <v>124</v>
      </c>
      <c r="C12" t="s">
        <v>108</v>
      </c>
      <c r="D12" t="s">
        <v>121</v>
      </c>
    </row>
    <row r="13" spans="1:4" x14ac:dyDescent="0.3">
      <c r="A13" s="9" t="s">
        <v>111</v>
      </c>
      <c r="B13" s="9" t="s">
        <v>125</v>
      </c>
      <c r="C13" t="s">
        <v>138</v>
      </c>
      <c r="D13" t="s">
        <v>153</v>
      </c>
    </row>
    <row r="14" spans="1:4" x14ac:dyDescent="0.3">
      <c r="A14" s="9" t="s">
        <v>112</v>
      </c>
      <c r="B14" s="9" t="s">
        <v>126</v>
      </c>
      <c r="C14" t="s">
        <v>139</v>
      </c>
      <c r="D14" t="s">
        <v>154</v>
      </c>
    </row>
    <row r="15" spans="1:4" x14ac:dyDescent="0.3">
      <c r="A15" s="9" t="s">
        <v>113</v>
      </c>
      <c r="B15" s="9" t="s">
        <v>127</v>
      </c>
      <c r="C15" t="s">
        <v>140</v>
      </c>
      <c r="D15" t="s">
        <v>155</v>
      </c>
    </row>
    <row r="16" spans="1:4" x14ac:dyDescent="0.3">
      <c r="A16" s="103" t="s">
        <v>209</v>
      </c>
      <c r="B16" s="9" t="s">
        <v>122</v>
      </c>
      <c r="C16" t="s">
        <v>141</v>
      </c>
      <c r="D16" t="s">
        <v>156</v>
      </c>
    </row>
    <row r="17" spans="1:4" x14ac:dyDescent="0.3">
      <c r="A17" s="18"/>
      <c r="B17" s="9"/>
      <c r="C17" t="s">
        <v>142</v>
      </c>
      <c r="D17" t="s">
        <v>157</v>
      </c>
    </row>
    <row r="18" spans="1:4" x14ac:dyDescent="0.3">
      <c r="C18" s="103" t="s">
        <v>253</v>
      </c>
      <c r="D18" s="9" t="s">
        <v>152</v>
      </c>
    </row>
    <row r="19" spans="1:4" x14ac:dyDescent="0.3">
      <c r="C19" t="s">
        <v>252</v>
      </c>
      <c r="D19" t="s">
        <v>222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Study Plan</vt:lpstr>
      <vt:lpstr>Entry Advising Form</vt:lpstr>
      <vt:lpstr>Additional Options</vt:lpstr>
      <vt:lpstr>Workload Balance</vt:lpstr>
      <vt:lpstr>Extension Semesters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Mareike</dc:creator>
  <cp:lastModifiedBy>Abo Alatta, Nina</cp:lastModifiedBy>
  <cp:lastPrinted>2019-12-05T14:06:50Z</cp:lastPrinted>
  <dcterms:created xsi:type="dcterms:W3CDTF">2019-11-26T14:01:12Z</dcterms:created>
  <dcterms:modified xsi:type="dcterms:W3CDTF">2023-08-31T06:09:46Z</dcterms:modified>
</cp:coreProperties>
</file>