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Nina\4C Entry Advising F23\"/>
    </mc:Choice>
  </mc:AlternateContent>
  <xr:revisionPtr revIDLastSave="0" documentId="13_ncr:1_{92945B81-81E1-440C-93EA-6861D5A4C71C}" xr6:coauthVersionLast="36" xr6:coauthVersionMax="47" xr10:uidLastSave="{00000000-0000-0000-0000-000000000000}"/>
  <bookViews>
    <workbookView xWindow="0" yWindow="0" windowWidth="19200" windowHeight="6930" xr2:uid="{00000000-000D-0000-FFFF-FFFF00000000}"/>
  </bookViews>
  <sheets>
    <sheet name="Study Plan" sheetId="1" r:id="rId1"/>
    <sheet name="Entry Advising Form" sheetId="4" r:id="rId2"/>
    <sheet name="Workload Balance" sheetId="3" r:id="rId3"/>
    <sheet name="Extension Semesters" sheetId="2" r:id="rId4"/>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5" i="3"/>
  <c r="B6" i="3"/>
  <c r="B7" i="3"/>
  <c r="B8" i="3"/>
  <c r="B9" i="3"/>
  <c r="B10" i="3"/>
  <c r="B3" i="3"/>
  <c r="B25" i="4"/>
  <c r="B24" i="4"/>
  <c r="B20" i="4"/>
  <c r="B19" i="4"/>
  <c r="A20" i="4"/>
  <c r="A19" i="4"/>
  <c r="E35" i="1"/>
  <c r="F35" i="1"/>
  <c r="E36" i="1"/>
  <c r="F36" i="1"/>
  <c r="E37" i="1"/>
  <c r="F37" i="1"/>
  <c r="E38" i="1"/>
  <c r="F38" i="1"/>
  <c r="F51" i="1"/>
  <c r="E51" i="1"/>
  <c r="F50" i="1"/>
  <c r="E50" i="1"/>
  <c r="F49" i="1"/>
  <c r="E49" i="1"/>
  <c r="F48" i="1"/>
  <c r="E48" i="1"/>
  <c r="F47" i="1"/>
  <c r="E47" i="1"/>
  <c r="F44" i="1"/>
  <c r="E44" i="1"/>
  <c r="A44" i="1"/>
  <c r="A25" i="4"/>
  <c r="F43" i="1"/>
  <c r="E43" i="1"/>
  <c r="A43" i="1"/>
  <c r="A24" i="4"/>
  <c r="B8" i="4"/>
  <c r="B7" i="4"/>
  <c r="B6" i="4"/>
  <c r="B5" i="4"/>
  <c r="B4" i="4"/>
  <c r="B3" i="4"/>
  <c r="A8" i="4"/>
  <c r="A7" i="4"/>
  <c r="A6" i="4"/>
  <c r="A5" i="4"/>
  <c r="A4" i="4"/>
  <c r="A3" i="4"/>
  <c r="F27" i="1"/>
  <c r="F58" i="1"/>
  <c r="F57" i="1"/>
  <c r="E15" i="1"/>
  <c r="E16" i="1"/>
  <c r="E17" i="1"/>
  <c r="E18" i="1"/>
  <c r="E19" i="1"/>
  <c r="E14" i="1"/>
  <c r="E58" i="1"/>
  <c r="E57" i="1"/>
  <c r="F52" i="1"/>
  <c r="F53" i="1"/>
  <c r="E52" i="1"/>
  <c r="E53" i="1"/>
  <c r="F24" i="1"/>
  <c r="F25" i="1"/>
  <c r="F26" i="1"/>
  <c r="F28" i="1"/>
  <c r="F29" i="1"/>
  <c r="F30" i="1"/>
  <c r="E24" i="1"/>
  <c r="E25" i="1"/>
  <c r="E26" i="1"/>
  <c r="E27" i="1"/>
  <c r="E28" i="1"/>
  <c r="E29" i="1"/>
  <c r="E30" i="1"/>
  <c r="E23" i="1"/>
  <c r="F23" i="1"/>
  <c r="F15" i="1"/>
  <c r="F16" i="1"/>
  <c r="F17" i="1"/>
  <c r="F18" i="1"/>
  <c r="F19" i="1"/>
  <c r="F14" i="1"/>
  <c r="C41" i="2"/>
  <c r="C21" i="2"/>
  <c r="C43" i="2"/>
  <c r="H62" i="1"/>
  <c r="J64" i="1"/>
  <c r="B62" i="1"/>
  <c r="E43" i="2"/>
  <c r="B12" i="3"/>
  <c r="J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EA96CC75-213C-4FFC-835D-9CCC4B3E6303}">
      <text>
        <r>
          <rPr>
            <b/>
            <sz val="9"/>
            <color indexed="81"/>
            <rFont val="Tahoma"/>
            <family val="2"/>
          </rPr>
          <t>Please insert the semester in which you have taken/plan to take the module, e.g. Spring 2020</t>
        </r>
        <r>
          <rPr>
            <sz val="9"/>
            <color indexed="81"/>
            <rFont val="Tahoma"/>
            <family val="2"/>
          </rPr>
          <t xml:space="preserve">
</t>
        </r>
      </text>
    </comment>
    <comment ref="B69"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<sst xmlns="http://schemas.openxmlformats.org/spreadsheetml/2006/main" count="288" uniqueCount="130">
  <si>
    <t xml:space="preserve">Study Plan for </t>
  </si>
  <si>
    <t>Full Name:</t>
  </si>
  <si>
    <t>PLEASE READ THIS SECTION FIRST! Important notes for filling in the template:</t>
  </si>
  <si>
    <t>Credits earned</t>
  </si>
  <si>
    <t>Module number</t>
  </si>
  <si>
    <t>Module name</t>
  </si>
  <si>
    <t>Semester</t>
  </si>
  <si>
    <t>CHOICE modules</t>
  </si>
  <si>
    <t>CORE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</si>
  <si>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</si>
  <si>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</si>
  <si>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</si>
  <si>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</si>
  <si>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</si>
  <si>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</si>
  <si>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</si>
  <si>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</si>
  <si>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</si>
  <si>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</si>
  <si>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</si>
  <si>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Fall xxxx</t>
  </si>
  <si>
    <t>Spring xxxx</t>
  </si>
  <si>
    <t>Specialization</t>
  </si>
  <si>
    <t>Remaining semesters:</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</si>
  <si>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</si>
  <si>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</si>
  <si>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</si>
  <si>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</si>
  <si>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</si>
  <si>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</si>
  <si>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</si>
  <si>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</si>
  <si>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</si>
  <si>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</si>
  <si>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</si>
  <si>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</si>
  <si>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</si>
  <si>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</si>
  <si>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</si>
  <si>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</si>
  <si>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</si>
  <si>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</si>
  <si>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</si>
  <si>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</si>
  <si>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</si>
  <si>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</si>
  <si>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</si>
  <si>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</si>
  <si>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</si>
  <si>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CH-300</t>
  </si>
  <si>
    <t>CH-301</t>
  </si>
  <si>
    <t>Intro to Finance &amp; Accounting</t>
  </si>
  <si>
    <t>CO-603</t>
  </si>
  <si>
    <t>Entrepreneurship &amp; Innovation</t>
  </si>
  <si>
    <t xml:space="preserve">Total Credits required: 20 </t>
  </si>
  <si>
    <t>Applied Calculus</t>
  </si>
  <si>
    <t>Module Number</t>
  </si>
  <si>
    <t>Module Name</t>
  </si>
  <si>
    <t>Workload CP</t>
  </si>
  <si>
    <t>Fall 2023</t>
  </si>
  <si>
    <t>Spring 2024</t>
  </si>
  <si>
    <t>Fall 2024</t>
  </si>
  <si>
    <t>Spring 2025</t>
  </si>
  <si>
    <t>Total</t>
  </si>
  <si>
    <t>Status</t>
  </si>
  <si>
    <t>m</t>
  </si>
  <si>
    <t>me</t>
  </si>
  <si>
    <t>Methods modules</t>
  </si>
  <si>
    <t>CTNS-01/02</t>
  </si>
  <si>
    <t>Logic</t>
  </si>
  <si>
    <t xml:space="preserve">CTNS-03/04  </t>
  </si>
  <si>
    <t>Causation /Correlation</t>
  </si>
  <si>
    <t xml:space="preserve">CTNS-07/08 </t>
  </si>
  <si>
    <t>Agumentation Data Visualization Communication</t>
  </si>
  <si>
    <t>CTNS-05/06</t>
  </si>
  <si>
    <t>Linear Model- Matrices/ Complex Problem Solving</t>
  </si>
  <si>
    <t xml:space="preserve">CTCI-950/ CTNS-09 </t>
  </si>
  <si>
    <t>Community Impact Project/ Agency, Leadership &amp; Accountabilty</t>
  </si>
  <si>
    <t>CH-340</t>
  </si>
  <si>
    <t>CH-341</t>
  </si>
  <si>
    <t>Essentials of Cognitive Psychology</t>
  </si>
  <si>
    <t>Essentials of Social Psychology</t>
  </si>
  <si>
    <t>CH-700</t>
  </si>
  <si>
    <t>CH-701</t>
  </si>
  <si>
    <t>Introduction to Data Science</t>
  </si>
  <si>
    <t>Data Structures and Processing</t>
  </si>
  <si>
    <t>Digital Transformation and Information Economy</t>
  </si>
  <si>
    <t>Design Thinking, E-Business &amp; E-Services</t>
  </si>
  <si>
    <t>CO-681</t>
  </si>
  <si>
    <t>CO-682</t>
  </si>
  <si>
    <t>CO-686</t>
  </si>
  <si>
    <t>Social Cognition</t>
  </si>
  <si>
    <t>Judgment &amp; Decision Making</t>
  </si>
  <si>
    <t>Organizational Psychology &amp; Communication</t>
  </si>
  <si>
    <t>Analytics and Modelling</t>
  </si>
  <si>
    <t>CO-710</t>
  </si>
  <si>
    <t>CO-711</t>
  </si>
  <si>
    <t>Applied Machine Learning</t>
  </si>
  <si>
    <t>Applied Statistics with R</t>
  </si>
  <si>
    <t xml:space="preserve">Econometrics </t>
  </si>
  <si>
    <t>Marketing &amp; Methods</t>
  </si>
  <si>
    <t>CAS-S-MMDA-80X</t>
  </si>
  <si>
    <t>CA-MMDA-800-T</t>
  </si>
  <si>
    <t>CA-MMDA-800-S</t>
  </si>
  <si>
    <t>Major: MMDA</t>
  </si>
  <si>
    <t>Minor: N/A</t>
  </si>
  <si>
    <t>Choice Modules</t>
  </si>
  <si>
    <t xml:space="preserve">Minor: </t>
  </si>
  <si>
    <t xml:space="preserve">Major Change option after 1 semester: </t>
  </si>
  <si>
    <t>Major Change option after 1 year:</t>
  </si>
  <si>
    <t xml:space="preserve"> Methods Modules</t>
  </si>
  <si>
    <t>Language &amp; Humanities Modules</t>
  </si>
  <si>
    <t>Total Credits required: 5</t>
  </si>
  <si>
    <t>New Skills Modules</t>
  </si>
  <si>
    <t>Total Credits required: 20</t>
  </si>
  <si>
    <t>MDDA does not offer a minor option</t>
  </si>
  <si>
    <t>ISCP</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</si>
  <si>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</si>
  <si>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CTMS-MAT-08</t>
  </si>
  <si>
    <t>CTMS-MET-03</t>
  </si>
  <si>
    <t>CTMS-MET-05</t>
  </si>
  <si>
    <t>CTMS-MET-20</t>
  </si>
  <si>
    <t>CO-611</t>
  </si>
  <si>
    <t>CO-612</t>
  </si>
  <si>
    <t>Fall 2025</t>
  </si>
  <si>
    <t>Spring 2026</t>
  </si>
  <si>
    <t>Fall 2026</t>
  </si>
  <si>
    <t>Spring 2027</t>
  </si>
  <si>
    <t>Introduction to International Business</t>
  </si>
  <si>
    <t xml:space="preserve">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</si>
</sst>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s>
  <borders count="1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right/>
      <top/>
      <bottom style="thin">
        <color indexed="64"/>
      </bottom>
      <diagonal/>
    </border>
    <border>
      <left/>
      <right/>
      <top style="thin">
        <color auto="1"/>
      </top>
      <bottom style="medium">
        <color indexed="64"/>
      </bottom>
      <diagonal/>
    </border>
  </borders>
  <cellStyleXfs count="1">
    <xf numFmtId="0" fontId="0" fillId="0" borderId="0"/>
  </cellStyleXfs>
  <cellXfs count="97">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1" fontId="0" fillId="3" borderId="14" xfId="0" applyNumberFormat="1" applyFill="1" applyBorder="1" applyAlignment="1" applyProtection="1">
      <alignment wrapText="1"/>
      <protection locked="0"/>
    </xf>
    <xf numFmtId="0" fontId="0" fillId="3" borderId="14" xfId="0" applyFill="1" applyBorder="1" applyAlignment="1" applyProtection="1">
      <alignmen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6" borderId="15" xfId="0" applyNumberFormat="1" applyFont="1" applyFill="1" applyBorder="1" applyProtection="1"/>
    <xf numFmtId="2" fontId="0" fillId="3" borderId="2" xfId="0" applyNumberFormat="1" applyFill="1" applyBorder="1" applyAlignment="1" applyProtection="1">
      <alignment wrapText="1"/>
    </xf>
    <xf numFmtId="2" fontId="0" fillId="3" borderId="14"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2" fontId="0" fillId="3" borderId="14" xfId="0" applyNumberFormat="1" applyFill="1" applyBorder="1" applyAlignment="1" applyProtection="1">
      <alignment wrapText="1"/>
      <protection locked="0"/>
    </xf>
    <xf numFmtId="0" fontId="0" fillId="0" borderId="2" xfId="0" applyBorder="1"/>
    <xf numFmtId="0" fontId="0" fillId="0" borderId="16" xfId="0" applyBorder="1"/>
    <xf numFmtId="0" fontId="3" fillId="2" borderId="3" xfId="0" applyFont="1" applyFill="1" applyBorder="1"/>
    <xf numFmtId="1" fontId="0" fillId="7" borderId="2" xfId="0" applyNumberFormat="1" applyFill="1" applyBorder="1" applyAlignment="1" applyProtection="1">
      <alignment wrapText="1"/>
      <protection locked="0"/>
    </xf>
    <xf numFmtId="2" fontId="0" fillId="7" borderId="2" xfId="0" applyNumberFormat="1" applyFill="1" applyBorder="1" applyAlignment="1" applyProtection="1">
      <alignment wrapText="1"/>
    </xf>
    <xf numFmtId="2" fontId="0" fillId="7" borderId="2" xfId="0" applyNumberFormat="1" applyFill="1" applyBorder="1" applyAlignment="1" applyProtection="1">
      <alignment wrapText="1"/>
      <protection locked="0"/>
    </xf>
    <xf numFmtId="0" fontId="0" fillId="7" borderId="2" xfId="0" applyFill="1" applyBorder="1" applyAlignment="1" applyProtection="1">
      <alignment wrapText="1"/>
      <protection locked="0"/>
    </xf>
    <xf numFmtId="0" fontId="3" fillId="0" borderId="0" xfId="0" applyFont="1" applyAlignment="1">
      <alignment horizontal="center"/>
    </xf>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0" fontId="0" fillId="3" borderId="2" xfId="0" applyFill="1" applyBorder="1"/>
    <xf numFmtId="1" fontId="0" fillId="3" borderId="2" xfId="0" applyNumberFormat="1" applyFill="1" applyBorder="1" applyAlignment="1"/>
    <xf numFmtId="2" fontId="0" fillId="3" borderId="2" xfId="0" applyNumberFormat="1" applyFill="1" applyBorder="1"/>
    <xf numFmtId="0" fontId="14" fillId="0" borderId="0" xfId="0" applyFont="1"/>
    <xf numFmtId="1" fontId="0" fillId="7" borderId="2" xfId="0" applyNumberFormat="1" applyFill="1" applyBorder="1" applyAlignment="1" applyProtection="1">
      <alignment wrapText="1"/>
    </xf>
    <xf numFmtId="1" fontId="0" fillId="7" borderId="2" xfId="0" applyNumberFormat="1" applyFill="1" applyBorder="1" applyAlignment="1" applyProtection="1"/>
    <xf numFmtId="0" fontId="2" fillId="3" borderId="4" xfId="0" applyFont="1" applyFill="1" applyBorder="1" applyAlignment="1" applyProtection="1">
      <alignment horizontal="left" wrapText="1"/>
      <protection locked="0"/>
    </xf>
    <xf numFmtId="0" fontId="0" fillId="5" borderId="6" xfId="0" applyFill="1" applyBorder="1" applyAlignment="1">
      <alignment horizontal="left" wrapText="1"/>
    </xf>
    <xf numFmtId="0" fontId="0" fillId="5" borderId="7" xfId="0" applyFill="1" applyBorder="1" applyAlignment="1">
      <alignment horizontal="left" wrapText="1"/>
    </xf>
    <xf numFmtId="0" fontId="0" fillId="5" borderId="8" xfId="0" applyFill="1" applyBorder="1" applyAlignment="1">
      <alignment horizontal="left" wrapText="1"/>
    </xf>
    <xf numFmtId="0" fontId="0" fillId="5" borderId="11" xfId="0" applyFill="1" applyBorder="1" applyAlignment="1">
      <alignment horizontal="left" wrapText="1"/>
    </xf>
    <xf numFmtId="0" fontId="0" fillId="5" borderId="12" xfId="0" applyFill="1" applyBorder="1" applyAlignment="1">
      <alignment horizontal="left" wrapText="1"/>
    </xf>
    <xf numFmtId="0" fontId="0" fillId="5" borderId="13" xfId="0" applyFill="1" applyBorder="1" applyAlignment="1">
      <alignment horizontal="left" wrapText="1"/>
    </xf>
    <xf numFmtId="0" fontId="0" fillId="5" borderId="9" xfId="0" applyFill="1" applyBorder="1" applyAlignment="1">
      <alignment horizontal="left" wrapText="1"/>
    </xf>
    <xf numFmtId="0" fontId="0" fillId="5" borderId="0" xfId="0" applyFill="1" applyBorder="1" applyAlignment="1">
      <alignment horizontal="left" wrapText="1"/>
    </xf>
    <xf numFmtId="0" fontId="0" fillId="5"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DCB349A9-B000-4D17-A486-CB904A68E6C1}"/>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tabSelected="1" zoomScale="80" zoomScaleNormal="80" workbookViewId="0">
      <selection activeCell="L5" sqref="L5"/>
    </sheetView>
  </sheetViews>
  <sheetFormatPr defaultColWidth="8.81640625" defaultRowHeight="14.5" x14ac:dyDescent="0.35"/>
  <cols>
    <col min="1" max="1" width="18.7265625" customWidth="1"/>
    <col min="2" max="2" width="35.90625" customWidth="1"/>
    <col min="3" max="3" width="10.90625" style="8" customWidth="1"/>
    <col min="4" max="4" width="13" style="8" customWidth="1"/>
    <col min="6" max="7" width="8.81640625" style="8"/>
    <col min="8" max="8" width="21.453125" customWidth="1"/>
    <col min="9" max="9" width="24.7265625" customWidth="1"/>
    <col min="10" max="10" width="14.7265625" customWidth="1"/>
    <col min="11" max="11" width="13.26953125" customWidth="1"/>
  </cols>
  <sheetData>
    <row r="1" spans="1:10" ht="21" customHeight="1" x14ac:dyDescent="0.45">
      <c r="A1" s="54" t="s">
        <v>0</v>
      </c>
      <c r="B1" s="68" t="s">
        <v>1</v>
      </c>
      <c r="C1" s="68"/>
      <c r="D1" s="68"/>
      <c r="E1" s="3"/>
      <c r="F1" s="3"/>
      <c r="G1" s="3"/>
      <c r="H1" s="25" t="s">
        <v>104</v>
      </c>
      <c r="I1" s="25" t="s">
        <v>105</v>
      </c>
      <c r="J1" s="4"/>
    </row>
    <row r="2" spans="1:10" ht="14.5" customHeight="1" x14ac:dyDescent="0.35">
      <c r="A2" s="1"/>
      <c r="B2" s="1"/>
      <c r="C2" s="1"/>
      <c r="D2" s="1"/>
      <c r="E2" s="1"/>
      <c r="F2" s="1"/>
      <c r="G2" s="1"/>
      <c r="H2" s="78" t="s">
        <v>24</v>
      </c>
      <c r="I2" s="78"/>
      <c r="J2" s="2"/>
    </row>
    <row r="3" spans="1:10" ht="21.75" customHeight="1" x14ac:dyDescent="0.35">
      <c r="A3" s="1"/>
      <c r="B3" s="1"/>
      <c r="C3" s="1"/>
      <c r="D3" s="1"/>
      <c r="E3" s="1"/>
      <c r="F3" s="1"/>
      <c r="G3" s="1"/>
      <c r="H3" s="31" t="s">
        <v>25</v>
      </c>
      <c r="I3" s="31" t="s">
        <v>26</v>
      </c>
      <c r="J3" s="2"/>
    </row>
    <row r="4" spans="1:10" ht="29.25" customHeight="1" thickBot="1" x14ac:dyDescent="0.6">
      <c r="A4" s="7" t="s">
        <v>2</v>
      </c>
      <c r="B4" s="5"/>
      <c r="C4" s="5"/>
      <c r="D4" s="5"/>
      <c r="E4" s="5"/>
      <c r="F4" s="5"/>
      <c r="G4" s="5"/>
      <c r="H4" s="5"/>
      <c r="I4" s="5"/>
      <c r="J4" s="6"/>
    </row>
    <row r="5" spans="1:10" s="8" customFormat="1" ht="41" customHeight="1" thickBot="1" x14ac:dyDescent="0.4">
      <c r="A5" s="85" t="s">
        <v>129</v>
      </c>
      <c r="B5" s="85"/>
      <c r="C5" s="85"/>
      <c r="D5" s="85"/>
      <c r="E5" s="85"/>
      <c r="F5" s="85"/>
      <c r="G5" s="85"/>
      <c r="H5" s="85"/>
      <c r="I5" s="85"/>
      <c r="J5" s="86"/>
    </row>
    <row r="6" spans="1:10" ht="30.75" customHeight="1" x14ac:dyDescent="0.35">
      <c r="A6" s="83" t="s">
        <v>27</v>
      </c>
      <c r="B6" s="83"/>
      <c r="C6" s="83"/>
      <c r="D6" s="83"/>
      <c r="E6" s="83"/>
      <c r="F6" s="83"/>
      <c r="G6" s="83"/>
      <c r="H6" s="83"/>
      <c r="I6" s="83"/>
      <c r="J6" s="84"/>
    </row>
    <row r="7" spans="1:10" ht="31.5" customHeight="1" x14ac:dyDescent="0.35">
      <c r="A7" s="79" t="s">
        <v>28</v>
      </c>
      <c r="B7" s="79"/>
      <c r="C7" s="79"/>
      <c r="D7" s="79"/>
      <c r="E7" s="79"/>
      <c r="F7" s="79"/>
      <c r="G7" s="79"/>
      <c r="H7" s="79"/>
      <c r="I7" s="79"/>
      <c r="J7" s="80"/>
    </row>
    <row r="8" spans="1:10" ht="31.5" customHeight="1" x14ac:dyDescent="0.35">
      <c r="A8" s="79" t="s">
        <v>15</v>
      </c>
      <c r="B8" s="79"/>
      <c r="C8" s="79"/>
      <c r="D8" s="79"/>
      <c r="E8" s="79"/>
      <c r="F8" s="79"/>
      <c r="G8" s="79"/>
      <c r="H8" s="79"/>
      <c r="I8" s="79"/>
      <c r="J8" s="80"/>
    </row>
    <row r="9" spans="1:10" ht="14.5" customHeight="1" x14ac:dyDescent="0.35">
      <c r="A9" s="79" t="s">
        <v>42</v>
      </c>
      <c r="B9" s="79"/>
      <c r="C9" s="79"/>
      <c r="D9" s="79"/>
      <c r="E9" s="79"/>
      <c r="F9" s="79"/>
      <c r="G9" s="79"/>
      <c r="H9" s="79"/>
      <c r="I9" s="79"/>
      <c r="J9" s="80"/>
    </row>
    <row r="10" spans="1:10" ht="14.5" customHeight="1" thickBot="1" x14ac:dyDescent="0.4">
      <c r="A10" s="81"/>
      <c r="B10" s="81"/>
      <c r="C10" s="81"/>
      <c r="D10" s="81"/>
      <c r="E10" s="81"/>
      <c r="F10" s="81"/>
      <c r="G10" s="81"/>
      <c r="H10" s="81"/>
      <c r="I10" s="81"/>
      <c r="J10" s="82"/>
    </row>
    <row r="11" spans="1:10" s="8" customFormat="1" ht="14.25" customHeight="1" x14ac:dyDescent="0.35">
      <c r="A11" s="14"/>
      <c r="B11" s="14"/>
      <c r="C11" s="14"/>
      <c r="D11" s="14"/>
      <c r="E11" s="14"/>
      <c r="F11" s="14"/>
      <c r="G11" s="14"/>
      <c r="H11" s="14"/>
      <c r="I11" s="14"/>
      <c r="J11" s="14"/>
    </row>
    <row r="12" spans="1:10" ht="18.5" x14ac:dyDescent="0.45">
      <c r="B12" s="15" t="s">
        <v>7</v>
      </c>
      <c r="C12" s="45"/>
      <c r="D12" s="45"/>
      <c r="H12" s="16" t="s">
        <v>10</v>
      </c>
    </row>
    <row r="13" spans="1:10" ht="29" x14ac:dyDescent="0.35">
      <c r="A13" s="12" t="s">
        <v>4</v>
      </c>
      <c r="B13" s="13" t="s">
        <v>5</v>
      </c>
      <c r="C13" s="13" t="s">
        <v>44</v>
      </c>
      <c r="D13" s="12" t="s">
        <v>45</v>
      </c>
      <c r="E13" s="12" t="s">
        <v>3</v>
      </c>
      <c r="F13" s="12" t="s">
        <v>16</v>
      </c>
      <c r="G13" s="12" t="s">
        <v>64</v>
      </c>
      <c r="H13" s="12" t="s">
        <v>6</v>
      </c>
    </row>
    <row r="14" spans="1:10" x14ac:dyDescent="0.35">
      <c r="A14" s="21" t="s">
        <v>49</v>
      </c>
      <c r="B14" s="9" t="s">
        <v>128</v>
      </c>
      <c r="C14" s="47">
        <v>7.5</v>
      </c>
      <c r="D14" s="11" t="s">
        <v>46</v>
      </c>
      <c r="E14" s="47" t="str">
        <f>IF(D14="Earned",C14,"")</f>
        <v/>
      </c>
      <c r="F14" s="47" t="str">
        <f>IF(D14="Planned",C14,"")</f>
        <v/>
      </c>
      <c r="G14" s="47" t="s">
        <v>65</v>
      </c>
      <c r="H14" s="9" t="s">
        <v>59</v>
      </c>
    </row>
    <row r="15" spans="1:10" x14ac:dyDescent="0.35">
      <c r="A15" s="21" t="s">
        <v>50</v>
      </c>
      <c r="B15" s="9" t="s">
        <v>51</v>
      </c>
      <c r="C15" s="47">
        <v>7.5</v>
      </c>
      <c r="D15" s="11" t="s">
        <v>46</v>
      </c>
      <c r="E15" s="47" t="str">
        <f t="shared" ref="E15:E19" si="0">IF(D15="Earned",C15,"")</f>
        <v/>
      </c>
      <c r="F15" s="47" t="str">
        <f t="shared" ref="F15:F19" si="1">IF(D15="Planned",C15,"")</f>
        <v/>
      </c>
      <c r="G15" s="47" t="s">
        <v>65</v>
      </c>
      <c r="H15" s="9" t="s">
        <v>60</v>
      </c>
    </row>
    <row r="16" spans="1:10" x14ac:dyDescent="0.35">
      <c r="A16" s="21" t="s">
        <v>78</v>
      </c>
      <c r="B16" s="9" t="s">
        <v>80</v>
      </c>
      <c r="C16" s="47">
        <v>7.5</v>
      </c>
      <c r="D16" s="11" t="s">
        <v>46</v>
      </c>
      <c r="E16" s="47" t="str">
        <f t="shared" si="0"/>
        <v/>
      </c>
      <c r="F16" s="47" t="str">
        <f t="shared" si="1"/>
        <v/>
      </c>
      <c r="G16" s="47" t="s">
        <v>65</v>
      </c>
      <c r="H16" s="9" t="s">
        <v>59</v>
      </c>
    </row>
    <row r="17" spans="1:10" x14ac:dyDescent="0.35">
      <c r="A17" s="21" t="s">
        <v>79</v>
      </c>
      <c r="B17" s="9" t="s">
        <v>81</v>
      </c>
      <c r="C17" s="47">
        <v>7.5</v>
      </c>
      <c r="D17" s="11" t="s">
        <v>46</v>
      </c>
      <c r="E17" s="47" t="str">
        <f t="shared" si="0"/>
        <v/>
      </c>
      <c r="F17" s="47" t="str">
        <f t="shared" si="1"/>
        <v/>
      </c>
      <c r="G17" s="47" t="s">
        <v>65</v>
      </c>
      <c r="H17" s="9" t="s">
        <v>60</v>
      </c>
    </row>
    <row r="18" spans="1:10" x14ac:dyDescent="0.35">
      <c r="A18" s="21" t="s">
        <v>82</v>
      </c>
      <c r="B18" s="9" t="s">
        <v>84</v>
      </c>
      <c r="C18" s="47">
        <v>7.5</v>
      </c>
      <c r="D18" s="11" t="s">
        <v>46</v>
      </c>
      <c r="E18" s="47" t="str">
        <f t="shared" si="0"/>
        <v/>
      </c>
      <c r="F18" s="47" t="str">
        <f t="shared" si="1"/>
        <v/>
      </c>
      <c r="G18" s="47" t="s">
        <v>65</v>
      </c>
      <c r="H18" s="9" t="s">
        <v>59</v>
      </c>
    </row>
    <row r="19" spans="1:10" x14ac:dyDescent="0.35">
      <c r="A19" s="21" t="s">
        <v>83</v>
      </c>
      <c r="B19" s="9" t="s">
        <v>85</v>
      </c>
      <c r="C19" s="47">
        <v>7.5</v>
      </c>
      <c r="D19" s="11" t="s">
        <v>46</v>
      </c>
      <c r="E19" s="47" t="str">
        <f t="shared" si="0"/>
        <v/>
      </c>
      <c r="F19" s="47" t="str">
        <f t="shared" si="1"/>
        <v/>
      </c>
      <c r="G19" s="47" t="s">
        <v>65</v>
      </c>
      <c r="H19" s="9" t="s">
        <v>60</v>
      </c>
    </row>
    <row r="21" spans="1:10" ht="18.5" x14ac:dyDescent="0.45">
      <c r="A21" s="8"/>
      <c r="B21" s="15" t="s">
        <v>8</v>
      </c>
      <c r="C21" s="45"/>
      <c r="D21" s="45"/>
      <c r="E21" s="8"/>
      <c r="H21" s="16" t="s">
        <v>10</v>
      </c>
    </row>
    <row r="22" spans="1:10" ht="29" x14ac:dyDescent="0.35">
      <c r="A22" s="12" t="s">
        <v>4</v>
      </c>
      <c r="B22" s="13" t="s">
        <v>5</v>
      </c>
      <c r="C22" s="13"/>
      <c r="D22" s="13"/>
      <c r="E22" s="12" t="s">
        <v>3</v>
      </c>
      <c r="F22" s="12" t="s">
        <v>16</v>
      </c>
      <c r="G22" s="12" t="s">
        <v>64</v>
      </c>
      <c r="H22" s="12" t="s">
        <v>6</v>
      </c>
    </row>
    <row r="23" spans="1:10" ht="29" x14ac:dyDescent="0.35">
      <c r="A23" s="21" t="s">
        <v>122</v>
      </c>
      <c r="B23" s="9" t="s">
        <v>86</v>
      </c>
      <c r="C23" s="47">
        <v>5</v>
      </c>
      <c r="D23" s="11" t="s">
        <v>47</v>
      </c>
      <c r="E23" s="47" t="str">
        <f>IF(D23="Earned",C23,"")</f>
        <v/>
      </c>
      <c r="F23" s="47" t="str">
        <f>IF(D23="Planned",C23, "")</f>
        <v/>
      </c>
      <c r="G23" s="47" t="s">
        <v>65</v>
      </c>
      <c r="H23" s="9" t="s">
        <v>20</v>
      </c>
    </row>
    <row r="24" spans="1:10" x14ac:dyDescent="0.35">
      <c r="A24" s="21" t="s">
        <v>123</v>
      </c>
      <c r="B24" s="9" t="s">
        <v>87</v>
      </c>
      <c r="C24" s="47">
        <v>2.5</v>
      </c>
      <c r="D24" s="11" t="s">
        <v>47</v>
      </c>
      <c r="E24" s="47" t="str">
        <f t="shared" ref="E24:E30" si="2">IF(D24="Earned",C24,"")</f>
        <v/>
      </c>
      <c r="F24" s="47" t="str">
        <f t="shared" ref="F24:F30" si="3">IF(D24="Planned",C24, "")</f>
        <v/>
      </c>
      <c r="G24" s="47" t="s">
        <v>65</v>
      </c>
      <c r="H24" s="9" t="s">
        <v>20</v>
      </c>
      <c r="J24" s="8"/>
    </row>
    <row r="25" spans="1:10" x14ac:dyDescent="0.35">
      <c r="A25" s="21" t="s">
        <v>52</v>
      </c>
      <c r="B25" s="9" t="s">
        <v>53</v>
      </c>
      <c r="C25" s="47">
        <v>7.5</v>
      </c>
      <c r="D25" s="11" t="s">
        <v>47</v>
      </c>
      <c r="E25" s="47" t="str">
        <f t="shared" si="2"/>
        <v/>
      </c>
      <c r="F25" s="47" t="str">
        <f t="shared" si="3"/>
        <v/>
      </c>
      <c r="G25" s="47" t="s">
        <v>65</v>
      </c>
      <c r="H25" s="9" t="s">
        <v>21</v>
      </c>
    </row>
    <row r="26" spans="1:10" x14ac:dyDescent="0.35">
      <c r="A26" s="32" t="s">
        <v>88</v>
      </c>
      <c r="B26" s="9" t="s">
        <v>91</v>
      </c>
      <c r="C26" s="48">
        <v>5</v>
      </c>
      <c r="D26" s="51" t="s">
        <v>47</v>
      </c>
      <c r="E26" s="48" t="str">
        <f t="shared" si="2"/>
        <v/>
      </c>
      <c r="F26" s="48" t="str">
        <f t="shared" si="3"/>
        <v/>
      </c>
      <c r="G26" s="47" t="s">
        <v>65</v>
      </c>
      <c r="H26" s="33" t="s">
        <v>20</v>
      </c>
    </row>
    <row r="27" spans="1:10" ht="29" x14ac:dyDescent="0.35">
      <c r="A27" s="32" t="s">
        <v>89</v>
      </c>
      <c r="B27" s="9" t="s">
        <v>93</v>
      </c>
      <c r="C27" s="47">
        <v>5</v>
      </c>
      <c r="D27" s="11" t="s">
        <v>47</v>
      </c>
      <c r="E27" s="47" t="str">
        <f t="shared" si="2"/>
        <v/>
      </c>
      <c r="F27" s="47" t="str">
        <f>IF(D27="Planned",C27, "")</f>
        <v/>
      </c>
      <c r="G27" s="47" t="s">
        <v>65</v>
      </c>
      <c r="H27" s="9" t="s">
        <v>30</v>
      </c>
    </row>
    <row r="28" spans="1:10" ht="14.5" customHeight="1" x14ac:dyDescent="0.35">
      <c r="A28" s="32" t="s">
        <v>90</v>
      </c>
      <c r="B28" s="9" t="s">
        <v>92</v>
      </c>
      <c r="C28" s="11">
        <v>5</v>
      </c>
      <c r="D28" s="47" t="s">
        <v>47</v>
      </c>
      <c r="E28" s="47" t="str">
        <f t="shared" si="2"/>
        <v/>
      </c>
      <c r="F28" s="47" t="str">
        <f t="shared" si="3"/>
        <v/>
      </c>
      <c r="G28" s="47" t="s">
        <v>65</v>
      </c>
      <c r="H28" s="9" t="s">
        <v>30</v>
      </c>
    </row>
    <row r="29" spans="1:10" x14ac:dyDescent="0.35">
      <c r="A29" s="21" t="s">
        <v>95</v>
      </c>
      <c r="B29" s="9" t="s">
        <v>94</v>
      </c>
      <c r="C29" s="11">
        <v>7.5</v>
      </c>
      <c r="D29" s="47" t="s">
        <v>47</v>
      </c>
      <c r="E29" s="47" t="str">
        <f t="shared" si="2"/>
        <v/>
      </c>
      <c r="F29" s="47" t="str">
        <f t="shared" si="3"/>
        <v/>
      </c>
      <c r="G29" s="47" t="s">
        <v>65</v>
      </c>
      <c r="H29" s="9" t="s">
        <v>20</v>
      </c>
    </row>
    <row r="30" spans="1:10" x14ac:dyDescent="0.35">
      <c r="A30" s="21" t="s">
        <v>96</v>
      </c>
      <c r="B30" s="9" t="s">
        <v>97</v>
      </c>
      <c r="C30" s="11">
        <v>7.5</v>
      </c>
      <c r="D30" s="47" t="s">
        <v>47</v>
      </c>
      <c r="E30" s="47" t="str">
        <f t="shared" si="2"/>
        <v/>
      </c>
      <c r="F30" s="47" t="str">
        <f t="shared" si="3"/>
        <v/>
      </c>
      <c r="G30" s="47" t="s">
        <v>65</v>
      </c>
      <c r="H30" s="9" t="s">
        <v>21</v>
      </c>
    </row>
    <row r="31" spans="1:10" s="8" customFormat="1" x14ac:dyDescent="0.35">
      <c r="A31"/>
      <c r="B31"/>
      <c r="E31"/>
      <c r="H31"/>
    </row>
    <row r="32" spans="1:10" s="8" customFormat="1" x14ac:dyDescent="0.35"/>
    <row r="33" spans="1:8" s="8" customFormat="1" ht="18.5" x14ac:dyDescent="0.45">
      <c r="B33" s="59" t="s">
        <v>67</v>
      </c>
      <c r="C33" s="59"/>
      <c r="D33" s="59"/>
      <c r="H33" s="16" t="s">
        <v>54</v>
      </c>
    </row>
    <row r="34" spans="1:8" s="8" customFormat="1" ht="29" x14ac:dyDescent="0.35">
      <c r="A34" s="12" t="s">
        <v>4</v>
      </c>
      <c r="B34" s="13" t="s">
        <v>5</v>
      </c>
      <c r="C34" s="13"/>
      <c r="D34" s="13"/>
      <c r="E34" s="12" t="s">
        <v>3</v>
      </c>
      <c r="F34" s="12" t="s">
        <v>16</v>
      </c>
      <c r="G34" s="12"/>
      <c r="H34" s="12" t="s">
        <v>6</v>
      </c>
    </row>
    <row r="35" spans="1:8" s="8" customFormat="1" x14ac:dyDescent="0.35">
      <c r="A35" s="21" t="s">
        <v>118</v>
      </c>
      <c r="B35" s="9" t="s">
        <v>55</v>
      </c>
      <c r="C35" s="50">
        <v>5</v>
      </c>
      <c r="D35" s="11" t="s">
        <v>47</v>
      </c>
      <c r="E35" s="47" t="str">
        <f>IF(D35="Earned",C35,"")</f>
        <v/>
      </c>
      <c r="F35" s="47" t="str">
        <f>IF(D35="Planned",C35,"")</f>
        <v/>
      </c>
      <c r="G35" s="47" t="s">
        <v>66</v>
      </c>
      <c r="H35" s="9" t="s">
        <v>59</v>
      </c>
    </row>
    <row r="36" spans="1:8" s="8" customFormat="1" x14ac:dyDescent="0.35">
      <c r="A36" s="21" t="s">
        <v>119</v>
      </c>
      <c r="B36" s="21" t="s">
        <v>98</v>
      </c>
      <c r="C36" s="47">
        <v>5</v>
      </c>
      <c r="D36" s="11" t="s">
        <v>47</v>
      </c>
      <c r="E36" s="47" t="str">
        <f t="shared" ref="E36:E38" si="4">IF(D36="Earned",C36,"")</f>
        <v/>
      </c>
      <c r="F36" s="47" t="str">
        <f t="shared" ref="F36:F38" si="5">IF(D36="Planned",C36,"")</f>
        <v/>
      </c>
      <c r="G36" s="47" t="s">
        <v>66</v>
      </c>
      <c r="H36" s="9" t="s">
        <v>60</v>
      </c>
    </row>
    <row r="37" spans="1:8" s="8" customFormat="1" x14ac:dyDescent="0.35">
      <c r="A37" s="21" t="s">
        <v>121</v>
      </c>
      <c r="B37" s="9" t="s">
        <v>100</v>
      </c>
      <c r="C37" s="50">
        <v>5</v>
      </c>
      <c r="D37" s="11" t="s">
        <v>47</v>
      </c>
      <c r="E37" s="47" t="str">
        <f t="shared" si="4"/>
        <v/>
      </c>
      <c r="F37" s="47" t="str">
        <f t="shared" si="5"/>
        <v/>
      </c>
      <c r="G37" s="47" t="s">
        <v>65</v>
      </c>
      <c r="H37" s="9" t="s">
        <v>20</v>
      </c>
    </row>
    <row r="38" spans="1:8" s="8" customFormat="1" x14ac:dyDescent="0.35">
      <c r="A38" s="21" t="s">
        <v>120</v>
      </c>
      <c r="B38" s="9" t="s">
        <v>99</v>
      </c>
      <c r="C38" s="50">
        <v>5</v>
      </c>
      <c r="D38" s="11" t="s">
        <v>47</v>
      </c>
      <c r="E38" s="47" t="str">
        <f t="shared" si="4"/>
        <v/>
      </c>
      <c r="F38" s="47" t="str">
        <f t="shared" si="5"/>
        <v/>
      </c>
      <c r="G38" s="47" t="s">
        <v>66</v>
      </c>
      <c r="H38" s="9" t="s">
        <v>21</v>
      </c>
    </row>
    <row r="39" spans="1:8" s="8" customFormat="1" x14ac:dyDescent="0.35"/>
    <row r="40" spans="1:8" s="8" customFormat="1" x14ac:dyDescent="0.35"/>
    <row r="41" spans="1:8" s="8" customFormat="1" ht="18.5" x14ac:dyDescent="0.45">
      <c r="B41" s="59" t="s">
        <v>111</v>
      </c>
      <c r="H41" s="16" t="s">
        <v>112</v>
      </c>
    </row>
    <row r="42" spans="1:8" s="8" customFormat="1" ht="29" x14ac:dyDescent="0.35">
      <c r="A42" s="12" t="s">
        <v>4</v>
      </c>
      <c r="B42" s="13" t="s">
        <v>5</v>
      </c>
      <c r="C42" s="13"/>
      <c r="D42" s="13"/>
      <c r="E42" s="12" t="s">
        <v>3</v>
      </c>
      <c r="F42" s="12" t="s">
        <v>16</v>
      </c>
      <c r="G42" s="12" t="s">
        <v>64</v>
      </c>
      <c r="H42" s="12" t="s">
        <v>6</v>
      </c>
    </row>
    <row r="43" spans="1:8" s="8" customFormat="1" x14ac:dyDescent="0.35">
      <c r="A43" s="67" t="str">
        <f>IF(B43="Please select:","CTLA-GER-XX/ CTHU-HUM-XXX",IF(B43="German A1.1-C1","CTLA-GER-XX",IF(B43="Introduction to Philosophical Ethics","CTHU-HUM-001",IF(B43="Introduction to the Philosophy of Science","CTHU-HUM-002",IF(B43="Introduction to Visual Culture","CTHU-HUM-003")))))</f>
        <v>CTLA-GER-XX/ CTHU-HUM-XXX</v>
      </c>
      <c r="B43" s="55" t="s">
        <v>47</v>
      </c>
      <c r="C43" s="56">
        <v>2.5</v>
      </c>
      <c r="D43" s="57" t="s">
        <v>47</v>
      </c>
      <c r="E43" s="56" t="str">
        <f>IF(D43="Earned",C43,"")</f>
        <v/>
      </c>
      <c r="F43" s="56" t="str">
        <f>IF(D43="Planned",C43,"")</f>
        <v/>
      </c>
      <c r="G43" s="56" t="s">
        <v>66</v>
      </c>
      <c r="H43" s="58" t="s">
        <v>59</v>
      </c>
    </row>
    <row r="44" spans="1:8" x14ac:dyDescent="0.35">
      <c r="A44" s="67" t="str">
        <f>IF(B44="Please select:","CTLA-GER-XX/ CTHU-HUM-XXX",IF(B44="German A1.1-C1","CTLA-GER-XX",IF(B44="Introduction to Philosophical Ethics","CTHU-HUM-001",IF(B44="Introduction to the Philosophy of Science","CTHU-HUM-002",IF(B44="Introduction to Visual Culture","CTHU-HUM-003")))))</f>
        <v>CTLA-GER-XX/ CTHU-HUM-XXX</v>
      </c>
      <c r="B44" s="55" t="s">
        <v>47</v>
      </c>
      <c r="C44" s="56">
        <v>2.5</v>
      </c>
      <c r="D44" s="57" t="s">
        <v>47</v>
      </c>
      <c r="E44" s="56" t="str">
        <f t="shared" ref="E44" si="6">IF(D44="Earned",C44,"")</f>
        <v/>
      </c>
      <c r="F44" s="56" t="str">
        <f t="shared" ref="F44" si="7">IF(D44="Planned",C44,"")</f>
        <v/>
      </c>
      <c r="G44" s="56" t="s">
        <v>66</v>
      </c>
      <c r="H44" s="58" t="s">
        <v>60</v>
      </c>
    </row>
    <row r="45" spans="1:8" x14ac:dyDescent="0.35">
      <c r="A45" s="8"/>
      <c r="B45" s="8"/>
      <c r="E45" s="8"/>
      <c r="H45" s="8"/>
    </row>
    <row r="46" spans="1:8" ht="18.5" x14ac:dyDescent="0.45">
      <c r="A46" s="8"/>
      <c r="B46" s="59" t="s">
        <v>113</v>
      </c>
      <c r="E46" s="8"/>
      <c r="H46" s="16" t="s">
        <v>114</v>
      </c>
    </row>
    <row r="47" spans="1:8" x14ac:dyDescent="0.35">
      <c r="A47" s="21" t="s">
        <v>68</v>
      </c>
      <c r="B47" s="21" t="s">
        <v>69</v>
      </c>
      <c r="C47" s="47">
        <v>2.5</v>
      </c>
      <c r="D47" s="11" t="s">
        <v>47</v>
      </c>
      <c r="E47" s="47" t="str">
        <f t="shared" ref="E47:E51" si="8">IF(D47="Earned",C47,"")</f>
        <v/>
      </c>
      <c r="F47" s="47" t="str">
        <f t="shared" ref="F47:F51" si="9">IF(D47="Planned",C47,"")</f>
        <v/>
      </c>
      <c r="G47" s="47" t="s">
        <v>65</v>
      </c>
      <c r="H47" s="9" t="s">
        <v>20</v>
      </c>
    </row>
    <row r="48" spans="1:8" x14ac:dyDescent="0.35">
      <c r="A48" s="21" t="s">
        <v>70</v>
      </c>
      <c r="B48" s="21" t="s">
        <v>71</v>
      </c>
      <c r="C48" s="47">
        <v>2.5</v>
      </c>
      <c r="D48" s="11" t="s">
        <v>47</v>
      </c>
      <c r="E48" s="47" t="str">
        <f t="shared" si="8"/>
        <v/>
      </c>
      <c r="F48" s="47" t="str">
        <f t="shared" si="9"/>
        <v/>
      </c>
      <c r="G48" s="47" t="s">
        <v>65</v>
      </c>
      <c r="H48" s="9" t="s">
        <v>21</v>
      </c>
    </row>
    <row r="49" spans="1:15" ht="29" x14ac:dyDescent="0.35">
      <c r="A49" s="21" t="s">
        <v>72</v>
      </c>
      <c r="B49" s="9" t="s">
        <v>73</v>
      </c>
      <c r="C49" s="47">
        <v>5</v>
      </c>
      <c r="D49" s="11" t="s">
        <v>47</v>
      </c>
      <c r="E49" s="47" t="str">
        <f t="shared" si="8"/>
        <v/>
      </c>
      <c r="F49" s="47" t="str">
        <f t="shared" si="9"/>
        <v/>
      </c>
      <c r="G49" s="47" t="s">
        <v>65</v>
      </c>
      <c r="H49" s="9" t="s">
        <v>20</v>
      </c>
    </row>
    <row r="50" spans="1:15" ht="29" x14ac:dyDescent="0.35">
      <c r="A50" s="55" t="s">
        <v>74</v>
      </c>
      <c r="B50" s="58" t="s">
        <v>75</v>
      </c>
      <c r="C50" s="56">
        <v>5</v>
      </c>
      <c r="D50" s="57" t="s">
        <v>47</v>
      </c>
      <c r="E50" s="56" t="str">
        <f t="shared" si="8"/>
        <v/>
      </c>
      <c r="F50" s="56" t="str">
        <f t="shared" si="9"/>
        <v/>
      </c>
      <c r="G50" s="56" t="s">
        <v>66</v>
      </c>
      <c r="H50" s="58" t="s">
        <v>20</v>
      </c>
    </row>
    <row r="51" spans="1:15" ht="29" x14ac:dyDescent="0.35">
      <c r="A51" s="55" t="s">
        <v>76</v>
      </c>
      <c r="B51" s="58" t="s">
        <v>77</v>
      </c>
      <c r="C51" s="56">
        <v>5</v>
      </c>
      <c r="D51" s="57" t="s">
        <v>47</v>
      </c>
      <c r="E51" s="56" t="str">
        <f t="shared" si="8"/>
        <v/>
      </c>
      <c r="F51" s="56" t="str">
        <f t="shared" si="9"/>
        <v/>
      </c>
      <c r="G51" s="56" t="s">
        <v>66</v>
      </c>
      <c r="H51" s="58" t="s">
        <v>21</v>
      </c>
    </row>
    <row r="52" spans="1:15" x14ac:dyDescent="0.35">
      <c r="A52" s="21" t="s">
        <v>101</v>
      </c>
      <c r="B52" s="9" t="s">
        <v>22</v>
      </c>
      <c r="C52" s="11">
        <v>5</v>
      </c>
      <c r="D52" s="11" t="s">
        <v>47</v>
      </c>
      <c r="E52" s="47" t="str">
        <f t="shared" ref="E52:E53" si="10">IF(D52="Earned",C52,"")</f>
        <v/>
      </c>
      <c r="F52" s="50" t="str">
        <f t="shared" ref="F52:F53" si="11">IF(D52="Planned",C52,"")</f>
        <v/>
      </c>
      <c r="G52" s="50" t="s">
        <v>66</v>
      </c>
      <c r="H52" s="9" t="s">
        <v>21</v>
      </c>
    </row>
    <row r="53" spans="1:15" x14ac:dyDescent="0.35">
      <c r="A53" s="21" t="s">
        <v>101</v>
      </c>
      <c r="B53" s="9" t="s">
        <v>22</v>
      </c>
      <c r="C53" s="11">
        <v>5</v>
      </c>
      <c r="D53" s="11" t="s">
        <v>47</v>
      </c>
      <c r="E53" s="47" t="str">
        <f t="shared" si="10"/>
        <v/>
      </c>
      <c r="F53" s="49" t="str">
        <f t="shared" si="11"/>
        <v/>
      </c>
      <c r="G53" s="50" t="s">
        <v>66</v>
      </c>
      <c r="H53" s="9" t="s">
        <v>30</v>
      </c>
    </row>
    <row r="55" spans="1:15" ht="18.5" x14ac:dyDescent="0.45">
      <c r="A55" s="8"/>
      <c r="B55" s="15" t="s">
        <v>9</v>
      </c>
      <c r="C55" s="45"/>
      <c r="D55" s="45"/>
      <c r="E55" s="8"/>
      <c r="H55" s="16" t="s">
        <v>11</v>
      </c>
    </row>
    <row r="56" spans="1:15" ht="29" x14ac:dyDescent="0.35">
      <c r="A56" s="12" t="s">
        <v>4</v>
      </c>
      <c r="B56" s="13" t="s">
        <v>5</v>
      </c>
      <c r="C56" s="13"/>
      <c r="D56" s="13"/>
      <c r="E56" s="12" t="s">
        <v>3</v>
      </c>
      <c r="F56" s="12" t="s">
        <v>16</v>
      </c>
      <c r="G56" s="12" t="s">
        <v>64</v>
      </c>
      <c r="H56" s="12" t="s">
        <v>6</v>
      </c>
    </row>
    <row r="57" spans="1:15" x14ac:dyDescent="0.35">
      <c r="A57" s="10" t="s">
        <v>102</v>
      </c>
      <c r="B57" s="9" t="s">
        <v>13</v>
      </c>
      <c r="C57" s="47">
        <v>12</v>
      </c>
      <c r="D57" s="11" t="s">
        <v>47</v>
      </c>
      <c r="E57" s="47" t="str">
        <f>IF(D57="Earned",C57,"")</f>
        <v/>
      </c>
      <c r="F57" s="47" t="str">
        <f>IF(D57="Planned",C57,"")</f>
        <v/>
      </c>
      <c r="G57" s="47" t="s">
        <v>65</v>
      </c>
      <c r="H57" s="9" t="s">
        <v>21</v>
      </c>
    </row>
    <row r="58" spans="1:15" x14ac:dyDescent="0.35">
      <c r="A58" s="10" t="s">
        <v>103</v>
      </c>
      <c r="B58" s="9" t="s">
        <v>14</v>
      </c>
      <c r="C58" s="47">
        <v>3</v>
      </c>
      <c r="D58" s="11" t="s">
        <v>47</v>
      </c>
      <c r="E58" s="47" t="str">
        <f>IF(D58="Earned",C58,"")</f>
        <v/>
      </c>
      <c r="F58" s="47" t="str">
        <f>IF(D58="Planned",C58,"")</f>
        <v/>
      </c>
      <c r="G58" s="47" t="s">
        <v>65</v>
      </c>
      <c r="H58" s="9" t="s">
        <v>21</v>
      </c>
    </row>
    <row r="61" spans="1:15" x14ac:dyDescent="0.35">
      <c r="A61" s="8"/>
      <c r="B61" s="8"/>
      <c r="E61" s="8"/>
      <c r="H61" s="8"/>
    </row>
    <row r="62" spans="1:15" s="8" customFormat="1" ht="18.5" x14ac:dyDescent="0.45">
      <c r="A62" s="16" t="s">
        <v>17</v>
      </c>
      <c r="B62" s="18">
        <f>SUM(E14:E60)</f>
        <v>0</v>
      </c>
      <c r="C62" s="18"/>
      <c r="D62" s="18"/>
      <c r="E62" s="16" t="s">
        <v>18</v>
      </c>
      <c r="H62" s="18">
        <f>SUM(F14:F60)</f>
        <v>0</v>
      </c>
      <c r="I62" s="19" t="s">
        <v>19</v>
      </c>
      <c r="J62" s="46">
        <f>SUM(B62+H62)</f>
        <v>0</v>
      </c>
    </row>
    <row r="63" spans="1:15" ht="15" thickBot="1" x14ac:dyDescent="0.4">
      <c r="I63" s="19"/>
      <c r="J63" s="20"/>
      <c r="K63" s="8"/>
      <c r="L63" s="8"/>
      <c r="M63" s="8"/>
      <c r="N63" s="8"/>
      <c r="O63" s="8"/>
    </row>
    <row r="64" spans="1:15" x14ac:dyDescent="0.35">
      <c r="A64" s="8"/>
      <c r="B64" s="8"/>
      <c r="E64" s="8"/>
      <c r="H64" s="8"/>
      <c r="I64" s="22" t="s">
        <v>23</v>
      </c>
      <c r="J64" s="23">
        <f>H62/30</f>
        <v>0</v>
      </c>
      <c r="K64" s="69" t="s">
        <v>48</v>
      </c>
      <c r="L64" s="70"/>
      <c r="M64" s="70"/>
      <c r="N64" s="70"/>
      <c r="O64" s="71"/>
    </row>
    <row r="65" spans="1:15" x14ac:dyDescent="0.35">
      <c r="A65" s="8"/>
      <c r="B65" s="8"/>
      <c r="E65" s="8"/>
      <c r="H65" s="8"/>
      <c r="I65" s="19"/>
      <c r="J65" s="20"/>
      <c r="K65" s="75"/>
      <c r="L65" s="76"/>
      <c r="M65" s="76"/>
      <c r="N65" s="76"/>
      <c r="O65" s="77"/>
    </row>
    <row r="66" spans="1:15" x14ac:dyDescent="0.35">
      <c r="A66" s="8"/>
      <c r="B66" s="8"/>
      <c r="E66" s="8"/>
      <c r="H66" s="8"/>
      <c r="K66" s="75"/>
      <c r="L66" s="76"/>
      <c r="M66" s="76"/>
      <c r="N66" s="76"/>
      <c r="O66" s="77"/>
    </row>
    <row r="67" spans="1:15" ht="18.5" x14ac:dyDescent="0.45">
      <c r="A67" s="8"/>
      <c r="B67" s="15" t="s">
        <v>29</v>
      </c>
      <c r="C67" s="45"/>
      <c r="D67" s="45"/>
      <c r="E67" s="24" t="s">
        <v>12</v>
      </c>
      <c r="F67" s="17"/>
      <c r="G67" s="17"/>
      <c r="K67" s="75"/>
      <c r="L67" s="76"/>
      <c r="M67" s="76"/>
      <c r="N67" s="76"/>
      <c r="O67" s="77"/>
    </row>
    <row r="68" spans="1:15" ht="29" x14ac:dyDescent="0.35">
      <c r="A68" s="12" t="s">
        <v>4</v>
      </c>
      <c r="B68" s="13" t="s">
        <v>5</v>
      </c>
      <c r="C68" s="13"/>
      <c r="D68" s="13"/>
      <c r="E68" s="12" t="s">
        <v>3</v>
      </c>
      <c r="F68" s="12" t="s">
        <v>16</v>
      </c>
      <c r="G68" s="12"/>
      <c r="H68" s="12" t="s">
        <v>6</v>
      </c>
      <c r="K68" s="75"/>
      <c r="L68" s="76"/>
      <c r="M68" s="76"/>
      <c r="N68" s="76"/>
      <c r="O68" s="77"/>
    </row>
    <row r="69" spans="1:15" ht="15" thickBot="1" x14ac:dyDescent="0.4">
      <c r="A69" s="10"/>
      <c r="B69" s="9"/>
      <c r="C69" s="9"/>
      <c r="D69" s="9"/>
      <c r="E69" s="11"/>
      <c r="F69" s="11"/>
      <c r="G69" s="11"/>
      <c r="H69" s="9"/>
      <c r="K69" s="72"/>
      <c r="L69" s="73"/>
      <c r="M69" s="73"/>
      <c r="N69" s="73"/>
      <c r="O69" s="74"/>
    </row>
    <row r="70" spans="1:15" ht="15" thickBot="1" x14ac:dyDescent="0.4">
      <c r="A70" s="10"/>
      <c r="B70" s="9"/>
      <c r="C70" s="9"/>
      <c r="D70" s="9"/>
      <c r="E70" s="11"/>
      <c r="F70" s="11"/>
      <c r="G70" s="11"/>
      <c r="H70" s="9"/>
      <c r="K70" s="8"/>
      <c r="L70" s="8"/>
      <c r="M70" s="8"/>
      <c r="N70" s="8"/>
      <c r="O70" s="8"/>
    </row>
    <row r="71" spans="1:15" x14ac:dyDescent="0.35">
      <c r="A71" s="10"/>
      <c r="B71" s="9"/>
      <c r="C71" s="9"/>
      <c r="D71" s="9"/>
      <c r="E71" s="11"/>
      <c r="F71" s="11"/>
      <c r="G71" s="11"/>
      <c r="H71" s="9"/>
      <c r="K71" s="69" t="s">
        <v>41</v>
      </c>
      <c r="L71" s="70"/>
      <c r="M71" s="70"/>
      <c r="N71" s="70"/>
      <c r="O71" s="71"/>
    </row>
    <row r="72" spans="1:15" ht="15" thickBot="1" x14ac:dyDescent="0.4">
      <c r="A72" s="10"/>
      <c r="B72" s="9"/>
      <c r="C72" s="9"/>
      <c r="D72" s="9"/>
      <c r="E72" s="11"/>
      <c r="F72" s="11"/>
      <c r="G72" s="11"/>
      <c r="H72" s="9"/>
      <c r="K72" s="72"/>
      <c r="L72" s="73"/>
      <c r="M72" s="73"/>
      <c r="N72" s="73"/>
      <c r="O72" s="74"/>
    </row>
    <row r="73" spans="1:15" x14ac:dyDescent="0.35">
      <c r="A73" s="10"/>
      <c r="B73" s="9"/>
      <c r="C73" s="9"/>
      <c r="D73" s="9"/>
      <c r="E73" s="11"/>
      <c r="F73" s="11"/>
      <c r="G73" s="11"/>
      <c r="H73" s="9"/>
    </row>
    <row r="74" spans="1:15" s="8" customFormat="1" x14ac:dyDescent="0.35">
      <c r="A74" s="10"/>
      <c r="B74" s="9"/>
      <c r="C74" s="9"/>
      <c r="D74" s="9"/>
      <c r="E74" s="11"/>
      <c r="F74" s="11"/>
      <c r="G74" s="11"/>
      <c r="H74" s="9"/>
    </row>
    <row r="75" spans="1:15" s="8" customFormat="1" x14ac:dyDescent="0.35">
      <c r="A75" s="10"/>
      <c r="B75" s="9"/>
      <c r="C75" s="9"/>
      <c r="D75" s="9"/>
      <c r="E75" s="11"/>
      <c r="F75" s="11"/>
      <c r="G75" s="11"/>
      <c r="H75" s="9"/>
    </row>
    <row r="76" spans="1:15" x14ac:dyDescent="0.35">
      <c r="A76" s="10"/>
      <c r="B76" s="9"/>
      <c r="C76" s="9"/>
      <c r="D76" s="9"/>
      <c r="E76" s="11"/>
      <c r="F76" s="11"/>
      <c r="G76" s="11"/>
      <c r="H76" s="9"/>
    </row>
    <row r="77" spans="1:15" s="8" customFormat="1" ht="14.5" customHeight="1" x14ac:dyDescent="0.35">
      <c r="A77" s="10"/>
      <c r="B77" s="9"/>
      <c r="C77" s="9"/>
      <c r="D77" s="9"/>
      <c r="E77" s="11"/>
      <c r="F77" s="11"/>
      <c r="G77" s="11"/>
      <c r="H77" s="9"/>
    </row>
    <row r="78" spans="1:15" s="8" customFormat="1" x14ac:dyDescent="0.35">
      <c r="A78"/>
      <c r="B78"/>
      <c r="E78"/>
      <c r="H78"/>
    </row>
    <row r="79" spans="1:15" s="8" customFormat="1" x14ac:dyDescent="0.35">
      <c r="A79"/>
      <c r="B79"/>
      <c r="E79"/>
      <c r="H79"/>
    </row>
    <row r="84" ht="14.5" customHeight="1" x14ac:dyDescent="0.35"/>
  </sheetData>
  <sortState ref="A14:H19">
    <sortCondition descending="1" ref="H14"/>
  </sortState>
  <mergeCells count="9">
    <mergeCell ref="B1:D1"/>
    <mergeCell ref="K71:O72"/>
    <mergeCell ref="K64:O69"/>
    <mergeCell ref="H2:I2"/>
    <mergeCell ref="A9:J10"/>
    <mergeCell ref="A6:J6"/>
    <mergeCell ref="A7:J7"/>
    <mergeCell ref="A8:J8"/>
    <mergeCell ref="A5:J5"/>
  </mergeCells>
  <conditionalFormatting sqref="J62">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disablePrompts="1" count="6">
    <dataValidation type="list" allowBlank="1" showInputMessage="1" showErrorMessage="1" sqref="D14:D19" xr:uid="{AB33343F-A0E5-4FA3-916B-7DAF38275AC3}">
      <formula1>"Please select: , Earned, Planned, "</formula1>
    </dataValidation>
    <dataValidation type="list" allowBlank="1" showInputMessage="1" showErrorMessage="1" sqref="D57:D58 D43:D51" xr:uid="{CE997C16-9A75-4DD0-96B5-A4D1A45CC38E}">
      <formula1>"Please select:, Earned, Planned,"</formula1>
    </dataValidation>
    <dataValidation type="list" allowBlank="1" showInputMessage="1" showErrorMessage="1" sqref="D23:D30 D52:D53 D37" xr:uid="{43FD0227-5D11-42B7-A318-6A0D6EB9A9F1}">
      <formula1>"Please select:, Earned, Planned, N/A,"</formula1>
    </dataValidation>
    <dataValidation type="list" allowBlank="1" showInputMessage="1" showErrorMessage="1" sqref="D38 D35:D36" xr:uid="{60773CD6-EF44-46EF-881E-9B519F53573D}">
      <formula1>"Please select:, Earned, Planned, "</formula1>
    </dataValidation>
    <dataValidation type="list" allowBlank="1" showInputMessage="1" showErrorMessage="1" sqref="B44:B45" xr:uid="{B7F51E46-FBB5-467D-BCB8-94B6334551E9}">
      <formula1>"Please select:, German A1.1-C1,  Introduction to the Philosophy of Science,  Introduction to Visual Culture,"</formula1>
    </dataValidation>
    <dataValidation type="list" allowBlank="1" showInputMessage="1" showErrorMessage="1" sqref="B43" xr:uid="{D9D283FE-119E-48C9-86B2-568B99B86607}">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D4D6-A2E2-4572-9D4C-F584C35DCBE7}">
  <dimension ref="A1:M25"/>
  <sheetViews>
    <sheetView workbookViewId="0">
      <selection activeCell="F16" sqref="F16"/>
    </sheetView>
  </sheetViews>
  <sheetFormatPr defaultRowHeight="14.5" x14ac:dyDescent="0.35"/>
  <cols>
    <col min="1" max="1" width="17.7265625" style="8" customWidth="1"/>
    <col min="2" max="2" width="39" style="8" customWidth="1"/>
    <col min="3" max="4" width="8.7265625" style="8"/>
    <col min="5" max="5" width="12.26953125" style="8" customWidth="1"/>
    <col min="6" max="16384" width="8.7265625" style="8"/>
  </cols>
  <sheetData>
    <row r="1" spans="1:5" ht="18.5" x14ac:dyDescent="0.45">
      <c r="A1" s="87" t="s">
        <v>106</v>
      </c>
      <c r="B1" s="87"/>
      <c r="C1" s="87"/>
      <c r="D1" s="87"/>
      <c r="E1" s="87"/>
    </row>
    <row r="2" spans="1:5" x14ac:dyDescent="0.35">
      <c r="A2" s="16" t="s">
        <v>56</v>
      </c>
      <c r="B2" s="16" t="s">
        <v>57</v>
      </c>
      <c r="C2" s="16" t="s">
        <v>44</v>
      </c>
      <c r="D2" s="16" t="s">
        <v>64</v>
      </c>
      <c r="E2" s="16" t="s">
        <v>6</v>
      </c>
    </row>
    <row r="3" spans="1:5" x14ac:dyDescent="0.35">
      <c r="A3" s="60" t="str">
        <f>'Study Plan'!A14</f>
        <v>CH-300</v>
      </c>
      <c r="B3" s="61" t="str">
        <f>'Study Plan'!B14</f>
        <v>Introduction to International Business</v>
      </c>
      <c r="C3" s="47">
        <v>7.5</v>
      </c>
      <c r="D3" s="62" t="s">
        <v>65</v>
      </c>
      <c r="E3" s="62" t="s">
        <v>59</v>
      </c>
    </row>
    <row r="4" spans="1:5" x14ac:dyDescent="0.35">
      <c r="A4" s="60" t="str">
        <f>'Study Plan'!A16</f>
        <v>CH-340</v>
      </c>
      <c r="B4" s="61" t="str">
        <f>'Study Plan'!B16</f>
        <v>Essentials of Cognitive Psychology</v>
      </c>
      <c r="C4" s="47">
        <v>7.5</v>
      </c>
      <c r="D4" s="62" t="s">
        <v>65</v>
      </c>
      <c r="E4" s="62" t="s">
        <v>59</v>
      </c>
    </row>
    <row r="5" spans="1:5" x14ac:dyDescent="0.35">
      <c r="A5" s="63" t="str">
        <f>'Study Plan'!A18</f>
        <v>CH-700</v>
      </c>
      <c r="B5" s="63" t="str">
        <f>'Study Plan'!B18</f>
        <v>Introduction to Data Science</v>
      </c>
      <c r="C5" s="64">
        <v>7.5</v>
      </c>
      <c r="D5" s="62" t="s">
        <v>65</v>
      </c>
      <c r="E5" s="62" t="s">
        <v>59</v>
      </c>
    </row>
    <row r="6" spans="1:5" x14ac:dyDescent="0.35">
      <c r="A6" s="60" t="str">
        <f>'Study Plan'!A15</f>
        <v>CH-301</v>
      </c>
      <c r="B6" s="61" t="str">
        <f>'Study Plan'!B15</f>
        <v>Intro to Finance &amp; Accounting</v>
      </c>
      <c r="C6" s="47">
        <v>7.5</v>
      </c>
      <c r="D6" s="62" t="s">
        <v>65</v>
      </c>
      <c r="E6" s="62" t="s">
        <v>60</v>
      </c>
    </row>
    <row r="7" spans="1:5" x14ac:dyDescent="0.35">
      <c r="A7" s="60" t="str">
        <f>'Study Plan'!A17</f>
        <v>CH-341</v>
      </c>
      <c r="B7" s="61" t="str">
        <f>'Study Plan'!B17</f>
        <v>Essentials of Social Psychology</v>
      </c>
      <c r="C7" s="47">
        <v>7.5</v>
      </c>
      <c r="D7" s="62" t="s">
        <v>65</v>
      </c>
      <c r="E7" s="62" t="s">
        <v>60</v>
      </c>
    </row>
    <row r="8" spans="1:5" x14ac:dyDescent="0.35">
      <c r="A8" s="63" t="str">
        <f>'Study Plan'!A19</f>
        <v>CH-701</v>
      </c>
      <c r="B8" s="63" t="str">
        <f>'Study Plan'!B19</f>
        <v>Data Structures and Processing</v>
      </c>
      <c r="C8" s="64">
        <v>7.5</v>
      </c>
      <c r="D8" s="62" t="s">
        <v>65</v>
      </c>
      <c r="E8" s="62" t="s">
        <v>60</v>
      </c>
    </row>
    <row r="10" spans="1:5" x14ac:dyDescent="0.35">
      <c r="A10" s="8" t="s">
        <v>107</v>
      </c>
      <c r="C10" s="16" t="s">
        <v>115</v>
      </c>
    </row>
    <row r="12" spans="1:5" x14ac:dyDescent="0.35">
      <c r="A12" s="8" t="s">
        <v>108</v>
      </c>
      <c r="C12" s="65" t="s">
        <v>116</v>
      </c>
    </row>
    <row r="14" spans="1:5" x14ac:dyDescent="0.35">
      <c r="A14" s="8" t="s">
        <v>109</v>
      </c>
      <c r="C14" s="65" t="s">
        <v>116</v>
      </c>
    </row>
    <row r="17" spans="1:13" ht="18.5" x14ac:dyDescent="0.45">
      <c r="A17" s="87" t="s">
        <v>110</v>
      </c>
      <c r="B17" s="87"/>
      <c r="C17" s="87"/>
      <c r="D17" s="87"/>
      <c r="E17" s="87"/>
    </row>
    <row r="18" spans="1:13" x14ac:dyDescent="0.35">
      <c r="A18" s="16" t="s">
        <v>56</v>
      </c>
      <c r="B18" s="16" t="s">
        <v>57</v>
      </c>
      <c r="C18" s="16" t="s">
        <v>44</v>
      </c>
      <c r="D18" s="16" t="s">
        <v>64</v>
      </c>
      <c r="E18" s="16" t="s">
        <v>6</v>
      </c>
    </row>
    <row r="19" spans="1:13" x14ac:dyDescent="0.35">
      <c r="A19" s="60" t="str">
        <f>'Study Plan'!A35</f>
        <v>CTMS-MAT-08</v>
      </c>
      <c r="B19" s="61" t="str">
        <f>'Study Plan'!B35</f>
        <v>Applied Calculus</v>
      </c>
      <c r="C19" s="50">
        <v>5</v>
      </c>
      <c r="D19" s="47" t="s">
        <v>65</v>
      </c>
      <c r="E19" s="9" t="s">
        <v>59</v>
      </c>
    </row>
    <row r="20" spans="1:13" ht="15" thickBot="1" x14ac:dyDescent="0.4">
      <c r="A20" s="60" t="str">
        <f>'Study Plan'!A36</f>
        <v>CTMS-MET-03</v>
      </c>
      <c r="B20" s="60" t="str">
        <f>'Study Plan'!B36</f>
        <v>Applied Statistics with R</v>
      </c>
      <c r="C20" s="50">
        <v>5</v>
      </c>
      <c r="D20" s="47" t="s">
        <v>65</v>
      </c>
      <c r="E20" s="9" t="s">
        <v>60</v>
      </c>
    </row>
    <row r="21" spans="1:13" x14ac:dyDescent="0.35">
      <c r="G21" s="88" t="s">
        <v>117</v>
      </c>
      <c r="H21" s="89"/>
      <c r="I21" s="89"/>
      <c r="J21" s="89"/>
      <c r="K21" s="89"/>
      <c r="L21" s="89"/>
      <c r="M21" s="90"/>
    </row>
    <row r="22" spans="1:13" ht="18.5" x14ac:dyDescent="0.45">
      <c r="A22" s="87" t="s">
        <v>111</v>
      </c>
      <c r="B22" s="87"/>
      <c r="C22" s="87"/>
      <c r="D22" s="87"/>
      <c r="E22" s="87"/>
      <c r="G22" s="91"/>
      <c r="H22" s="92"/>
      <c r="I22" s="92"/>
      <c r="J22" s="92"/>
      <c r="K22" s="92"/>
      <c r="L22" s="92"/>
      <c r="M22" s="93"/>
    </row>
    <row r="23" spans="1:13" x14ac:dyDescent="0.35">
      <c r="A23" s="16" t="s">
        <v>56</v>
      </c>
      <c r="B23" s="16" t="s">
        <v>57</v>
      </c>
      <c r="C23" s="16" t="s">
        <v>44</v>
      </c>
      <c r="D23" s="16" t="s">
        <v>64</v>
      </c>
      <c r="E23" s="16" t="s">
        <v>6</v>
      </c>
      <c r="G23" s="91"/>
      <c r="H23" s="92"/>
      <c r="I23" s="92"/>
      <c r="J23" s="92"/>
      <c r="K23" s="92"/>
      <c r="L23" s="92"/>
      <c r="M23" s="93"/>
    </row>
    <row r="24" spans="1:13" ht="29" x14ac:dyDescent="0.35">
      <c r="A24" s="66" t="str">
        <f>'Study Plan'!A43</f>
        <v>CTLA-GER-XX/ CTHU-HUM-XXX</v>
      </c>
      <c r="B24" s="66" t="str">
        <f>'Study Plan'!B43</f>
        <v>Please select:</v>
      </c>
      <c r="C24" s="56">
        <v>2.5</v>
      </c>
      <c r="D24" s="56" t="s">
        <v>66</v>
      </c>
      <c r="E24" s="58" t="s">
        <v>59</v>
      </c>
      <c r="G24" s="91"/>
      <c r="H24" s="92"/>
      <c r="I24" s="92"/>
      <c r="J24" s="92"/>
      <c r="K24" s="92"/>
      <c r="L24" s="92"/>
      <c r="M24" s="93"/>
    </row>
    <row r="25" spans="1:13" ht="29.5" thickBot="1" x14ac:dyDescent="0.4">
      <c r="A25" s="66" t="str">
        <f>'Study Plan'!A44</f>
        <v>CTLA-GER-XX/ CTHU-HUM-XXX</v>
      </c>
      <c r="B25" s="66" t="str">
        <f>'Study Plan'!B44</f>
        <v>Please select:</v>
      </c>
      <c r="C25" s="56">
        <v>2.5</v>
      </c>
      <c r="D25" s="56" t="s">
        <v>66</v>
      </c>
      <c r="E25" s="58" t="s">
        <v>60</v>
      </c>
      <c r="G25" s="94"/>
      <c r="H25" s="95"/>
      <c r="I25" s="95"/>
      <c r="J25" s="95"/>
      <c r="K25" s="95"/>
      <c r="L25" s="95"/>
      <c r="M25" s="96"/>
    </row>
  </sheetData>
  <mergeCells count="4">
    <mergeCell ref="A1:E1"/>
    <mergeCell ref="A17:E17"/>
    <mergeCell ref="G21:M25"/>
    <mergeCell ref="A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0B2D-7261-4459-9085-8D2B382531B5}">
  <dimension ref="A1:B12"/>
  <sheetViews>
    <sheetView workbookViewId="0">
      <selection activeCell="C15" sqref="C15"/>
    </sheetView>
  </sheetViews>
  <sheetFormatPr defaultRowHeight="14.5" x14ac:dyDescent="0.35"/>
  <cols>
    <col min="1" max="1" width="10.81640625" customWidth="1"/>
    <col min="2" max="2" width="12" customWidth="1"/>
  </cols>
  <sheetData>
    <row r="1" spans="1:2" x14ac:dyDescent="0.35">
      <c r="A1" s="8" t="s">
        <v>6</v>
      </c>
      <c r="B1" s="8" t="s">
        <v>58</v>
      </c>
    </row>
    <row r="2" spans="1:2" x14ac:dyDescent="0.35">
      <c r="A2" s="8"/>
      <c r="B2" s="8"/>
    </row>
    <row r="3" spans="1:2" x14ac:dyDescent="0.35">
      <c r="A3" s="52" t="s">
        <v>59</v>
      </c>
      <c r="B3" s="52">
        <f>SUMIF('Study Plan'!H$14:H$62, A3, 'Study Plan'!C$14:C$62)</f>
        <v>30</v>
      </c>
    </row>
    <row r="4" spans="1:2" x14ac:dyDescent="0.35">
      <c r="A4" s="52" t="s">
        <v>60</v>
      </c>
      <c r="B4" s="52">
        <f>SUMIF('Study Plan'!H$14:H$62, A4, 'Study Plan'!C$14:C$62)</f>
        <v>30</v>
      </c>
    </row>
    <row r="5" spans="1:2" x14ac:dyDescent="0.35">
      <c r="A5" s="52" t="s">
        <v>61</v>
      </c>
      <c r="B5" s="52">
        <f>SUMIF('Study Plan'!H$14:H$62, A5, 'Study Plan'!C$14:C$62)</f>
        <v>0</v>
      </c>
    </row>
    <row r="6" spans="1:2" x14ac:dyDescent="0.35">
      <c r="A6" s="52" t="s">
        <v>62</v>
      </c>
      <c r="B6" s="52">
        <f>SUMIF('Study Plan'!H$14:H$62, A6, 'Study Plan'!C$14:C$62)</f>
        <v>0</v>
      </c>
    </row>
    <row r="7" spans="1:2" x14ac:dyDescent="0.35">
      <c r="A7" s="52" t="s">
        <v>124</v>
      </c>
      <c r="B7" s="52">
        <f>SUMIF('Study Plan'!H$14:H$62, A7, 'Study Plan'!C$14:C$62)</f>
        <v>0</v>
      </c>
    </row>
    <row r="8" spans="1:2" x14ac:dyDescent="0.35">
      <c r="A8" s="52" t="s">
        <v>125</v>
      </c>
      <c r="B8" s="52">
        <f>SUMIF('Study Plan'!H$14:H$62, A8, 'Study Plan'!C$14:C$62)</f>
        <v>0</v>
      </c>
    </row>
    <row r="9" spans="1:2" x14ac:dyDescent="0.35">
      <c r="A9" s="52" t="s">
        <v>126</v>
      </c>
      <c r="B9" s="52">
        <f>SUMIF('Study Plan'!H$14:H$62, A9, 'Study Plan'!C$14:C$62)</f>
        <v>0</v>
      </c>
    </row>
    <row r="10" spans="1:2" x14ac:dyDescent="0.35">
      <c r="A10" s="52" t="s">
        <v>127</v>
      </c>
      <c r="B10" s="52">
        <f>SUMIF('Study Plan'!H$14:H$62, A10, 'Study Plan'!C$14:C$62)</f>
        <v>0</v>
      </c>
    </row>
    <row r="11" spans="1:2" ht="15" thickBot="1" x14ac:dyDescent="0.4">
      <c r="A11" s="53"/>
      <c r="B11" s="53"/>
    </row>
    <row r="12" spans="1:2" x14ac:dyDescent="0.35">
      <c r="A12" s="8" t="s">
        <v>63</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A23" sqref="A23"/>
    </sheetView>
  </sheetViews>
  <sheetFormatPr defaultRowHeight="14.5" x14ac:dyDescent="0.35"/>
  <cols>
    <col min="1" max="1" width="21.6328125" style="8" customWidth="1"/>
    <col min="2" max="2" width="25.81640625" style="8" customWidth="1"/>
    <col min="3" max="3" width="9.26953125" style="8" customWidth="1"/>
    <col min="4" max="4" width="29.81640625" style="8" customWidth="1"/>
    <col min="5" max="5" width="8.08984375" style="8" customWidth="1"/>
    <col min="6" max="7" width="8.7265625" style="8"/>
    <col min="8" max="8" width="43.36328125" style="8" customWidth="1"/>
    <col min="9" max="16384" width="8.7265625" style="8"/>
  </cols>
  <sheetData>
    <row r="1" spans="1:5" ht="18.5" x14ac:dyDescent="0.45">
      <c r="A1" s="87" t="s">
        <v>31</v>
      </c>
      <c r="B1" s="87"/>
      <c r="C1" s="87"/>
      <c r="D1" s="87"/>
    </row>
    <row r="2" spans="1:5" ht="18.5" x14ac:dyDescent="0.45">
      <c r="A2" s="15"/>
      <c r="B2" s="15"/>
      <c r="C2" s="15"/>
      <c r="D2" s="15"/>
    </row>
    <row r="4" spans="1:5" x14ac:dyDescent="0.35">
      <c r="A4" s="16" t="s">
        <v>32</v>
      </c>
      <c r="B4" s="16" t="s">
        <v>33</v>
      </c>
    </row>
    <row r="5" spans="1:5" ht="29" customHeight="1" x14ac:dyDescent="0.35">
      <c r="A5" s="26" t="s">
        <v>56</v>
      </c>
      <c r="B5" s="26" t="s">
        <v>57</v>
      </c>
      <c r="C5" s="27" t="s">
        <v>16</v>
      </c>
      <c r="D5" s="27" t="s">
        <v>34</v>
      </c>
      <c r="E5" s="27" t="s">
        <v>35</v>
      </c>
    </row>
    <row r="6" spans="1:5" x14ac:dyDescent="0.35">
      <c r="A6" s="21"/>
      <c r="B6" s="21"/>
      <c r="C6" s="21"/>
      <c r="D6" s="21"/>
      <c r="E6" s="21"/>
    </row>
    <row r="7" spans="1:5" x14ac:dyDescent="0.35">
      <c r="A7" s="21"/>
      <c r="B7" s="21"/>
      <c r="C7" s="21"/>
      <c r="D7" s="21"/>
      <c r="E7" s="21"/>
    </row>
    <row r="8" spans="1:5" x14ac:dyDescent="0.35">
      <c r="A8" s="21"/>
      <c r="B8" s="21"/>
      <c r="C8" s="21"/>
      <c r="D8" s="21"/>
      <c r="E8" s="21"/>
    </row>
    <row r="9" spans="1:5" x14ac:dyDescent="0.35">
      <c r="A9" s="21"/>
      <c r="B9" s="21"/>
      <c r="C9" s="21"/>
      <c r="D9" s="21"/>
      <c r="E9" s="21"/>
    </row>
    <row r="10" spans="1:5" x14ac:dyDescent="0.35">
      <c r="A10" s="21"/>
      <c r="B10" s="21"/>
      <c r="C10" s="21"/>
      <c r="D10" s="21"/>
      <c r="E10" s="21"/>
    </row>
    <row r="11" spans="1:5" x14ac:dyDescent="0.35">
      <c r="A11" s="21"/>
      <c r="B11" s="21"/>
      <c r="C11" s="21"/>
      <c r="D11" s="21"/>
      <c r="E11" s="21"/>
    </row>
    <row r="12" spans="1:5" x14ac:dyDescent="0.35">
      <c r="A12" s="21"/>
      <c r="B12" s="21"/>
      <c r="C12" s="21"/>
      <c r="D12" s="21"/>
      <c r="E12" s="21"/>
    </row>
    <row r="13" spans="1:5" x14ac:dyDescent="0.35">
      <c r="A13" s="21"/>
      <c r="B13" s="21"/>
      <c r="C13" s="21"/>
      <c r="D13" s="21"/>
      <c r="E13" s="21"/>
    </row>
    <row r="14" spans="1:5" x14ac:dyDescent="0.35">
      <c r="A14" s="21"/>
      <c r="B14" s="21"/>
      <c r="C14" s="21"/>
      <c r="D14" s="21"/>
      <c r="E14" s="21"/>
    </row>
    <row r="15" spans="1:5" x14ac:dyDescent="0.35">
      <c r="A15" s="21"/>
      <c r="B15" s="21"/>
      <c r="C15" s="21"/>
      <c r="D15" s="21"/>
      <c r="E15" s="21"/>
    </row>
    <row r="16" spans="1:5" x14ac:dyDescent="0.35">
      <c r="A16" s="21"/>
      <c r="B16" s="21"/>
      <c r="C16" s="21"/>
      <c r="D16" s="21"/>
      <c r="E16" s="21"/>
    </row>
    <row r="17" spans="1:5" x14ac:dyDescent="0.35">
      <c r="A17" s="21"/>
      <c r="B17" s="21"/>
      <c r="C17" s="21"/>
      <c r="D17" s="21"/>
      <c r="E17" s="21"/>
    </row>
    <row r="18" spans="1:5" x14ac:dyDescent="0.35">
      <c r="A18" s="21"/>
      <c r="B18" s="21"/>
      <c r="C18" s="21"/>
      <c r="D18" s="21"/>
      <c r="E18" s="21"/>
    </row>
    <row r="19" spans="1:5" x14ac:dyDescent="0.35">
      <c r="A19" s="21"/>
      <c r="B19" s="21"/>
      <c r="C19" s="21"/>
      <c r="D19" s="21"/>
      <c r="E19" s="21"/>
    </row>
    <row r="21" spans="1:5" x14ac:dyDescent="0.35">
      <c r="B21" s="16" t="s">
        <v>36</v>
      </c>
      <c r="C21" s="28">
        <f>SUM(C6:C19)</f>
        <v>0</v>
      </c>
    </row>
    <row r="24" spans="1:5" x14ac:dyDescent="0.35">
      <c r="A24" s="16" t="s">
        <v>37</v>
      </c>
      <c r="B24" s="16" t="s">
        <v>33</v>
      </c>
    </row>
    <row r="25" spans="1:5" ht="43.5" x14ac:dyDescent="0.35">
      <c r="A25" s="26" t="s">
        <v>56</v>
      </c>
      <c r="B25" s="26" t="s">
        <v>57</v>
      </c>
      <c r="C25" s="27" t="s">
        <v>16</v>
      </c>
      <c r="D25" s="27" t="s">
        <v>34</v>
      </c>
      <c r="E25" s="27" t="s">
        <v>35</v>
      </c>
    </row>
    <row r="26" spans="1:5" x14ac:dyDescent="0.35">
      <c r="A26" s="21"/>
      <c r="B26" s="21"/>
      <c r="C26" s="21"/>
      <c r="D26" s="21"/>
      <c r="E26" s="21"/>
    </row>
    <row r="27" spans="1:5" x14ac:dyDescent="0.35">
      <c r="A27" s="21"/>
      <c r="B27" s="21"/>
      <c r="C27" s="21"/>
      <c r="D27" s="21"/>
      <c r="E27" s="21"/>
    </row>
    <row r="28" spans="1:5" x14ac:dyDescent="0.35">
      <c r="A28" s="21"/>
      <c r="B28" s="21"/>
      <c r="C28" s="21"/>
      <c r="D28" s="21"/>
      <c r="E28" s="21"/>
    </row>
    <row r="29" spans="1:5" x14ac:dyDescent="0.35">
      <c r="A29" s="21"/>
      <c r="B29" s="21"/>
      <c r="C29" s="21"/>
      <c r="D29" s="21"/>
      <c r="E29" s="21"/>
    </row>
    <row r="30" spans="1:5" x14ac:dyDescent="0.35">
      <c r="A30" s="21"/>
      <c r="B30" s="21"/>
      <c r="C30" s="21"/>
      <c r="D30" s="21"/>
      <c r="E30" s="21"/>
    </row>
    <row r="31" spans="1:5" x14ac:dyDescent="0.35">
      <c r="A31" s="21"/>
      <c r="B31" s="21"/>
      <c r="C31" s="21"/>
      <c r="D31" s="21"/>
      <c r="E31" s="21"/>
    </row>
    <row r="32" spans="1:5" x14ac:dyDescent="0.35">
      <c r="A32" s="21"/>
      <c r="B32" s="21"/>
      <c r="C32" s="21"/>
      <c r="D32" s="21"/>
      <c r="E32" s="21"/>
    </row>
    <row r="33" spans="1:5" x14ac:dyDescent="0.35">
      <c r="A33" s="21"/>
      <c r="B33" s="21"/>
      <c r="C33" s="21"/>
      <c r="D33" s="21"/>
      <c r="E33" s="21"/>
    </row>
    <row r="34" spans="1:5" x14ac:dyDescent="0.35">
      <c r="A34" s="21"/>
      <c r="B34" s="21"/>
      <c r="C34" s="21"/>
      <c r="D34" s="21"/>
      <c r="E34" s="21"/>
    </row>
    <row r="35" spans="1:5" x14ac:dyDescent="0.35">
      <c r="A35" s="21"/>
      <c r="B35" s="21"/>
      <c r="C35" s="21"/>
      <c r="D35" s="21"/>
      <c r="E35" s="21"/>
    </row>
    <row r="36" spans="1:5" x14ac:dyDescent="0.35">
      <c r="A36" s="21"/>
      <c r="B36" s="21"/>
      <c r="C36" s="21"/>
      <c r="D36" s="21"/>
      <c r="E36" s="21"/>
    </row>
    <row r="37" spans="1:5" x14ac:dyDescent="0.35">
      <c r="A37" s="21"/>
      <c r="B37" s="21"/>
      <c r="C37" s="21"/>
      <c r="D37" s="21"/>
      <c r="E37" s="21"/>
    </row>
    <row r="38" spans="1:5" x14ac:dyDescent="0.35">
      <c r="A38" s="21"/>
      <c r="B38" s="21"/>
      <c r="C38" s="21"/>
      <c r="D38" s="21"/>
      <c r="E38" s="21"/>
    </row>
    <row r="39" spans="1:5" x14ac:dyDescent="0.35">
      <c r="A39" s="21"/>
      <c r="B39" s="21"/>
      <c r="C39" s="21"/>
      <c r="D39" s="21"/>
      <c r="E39" s="21"/>
    </row>
    <row r="41" spans="1:5" x14ac:dyDescent="0.35">
      <c r="B41" s="16" t="s">
        <v>38</v>
      </c>
      <c r="C41" s="28">
        <f>SUM(C26:C39)</f>
        <v>0</v>
      </c>
    </row>
    <row r="43" spans="1:5" x14ac:dyDescent="0.35">
      <c r="B43" s="16" t="s">
        <v>39</v>
      </c>
      <c r="C43" s="28">
        <f>C21+C41</f>
        <v>0</v>
      </c>
      <c r="D43" s="29" t="s">
        <v>40</v>
      </c>
      <c r="E43" s="30">
        <f>'Study Plan'!$B$62+'Extension Semesters'!C43</f>
        <v>0</v>
      </c>
    </row>
    <row r="45" spans="1:5" ht="15" thickBot="1" x14ac:dyDescent="0.4"/>
    <row r="46" spans="1:5" x14ac:dyDescent="0.35">
      <c r="A46" s="34"/>
      <c r="B46" s="35"/>
      <c r="C46" s="35"/>
      <c r="D46" s="35"/>
      <c r="E46" s="36"/>
    </row>
    <row r="47" spans="1:5" ht="15" thickBot="1" x14ac:dyDescent="0.4">
      <c r="A47" s="37" t="s">
        <v>43</v>
      </c>
      <c r="B47" s="38"/>
      <c r="C47" s="39"/>
      <c r="D47" s="40"/>
      <c r="E47" s="41"/>
    </row>
    <row r="48" spans="1:5" ht="15" thickBot="1" x14ac:dyDescent="0.4">
      <c r="A48" s="42"/>
      <c r="B48" s="43"/>
      <c r="C48" s="43"/>
      <c r="D48" s="43"/>
      <c r="E48" s="44"/>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Plan</vt:lpstr>
      <vt:lpstr>Entry Advising Form</vt:lpstr>
      <vt:lpstr>Workload Balance</vt:lpstr>
      <vt:lpstr>Extension Semesters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2023-08-07T11:59:26Z</dcterms:modified>
</cp:coreProperties>
</file>