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73" documentId="13_ncr:1_{AD0C70FF-6514-4625-A87A-D8D4DA5F4918}" xr6:coauthVersionLast="47" xr6:coauthVersionMax="47" xr10:uidLastSave="{F5600430-6A5B-47FD-897B-725C493D1C72}"/>
  <bookViews>
    <workbookView xWindow="-110" yWindow="-110" windowWidth="19420" windowHeight="10420" xr2:uid="{00000000-000D-0000-FFFF-FFFF00000000}"/>
  </bookViews>
  <sheets>
    <sheet name="Study Plan" sheetId="1" r:id="rId1"/>
    <sheet name="Entry Advising Form" sheetId="5" r:id="rId2"/>
    <sheet name="Workload Balance" sheetId="3" r:id="rId3"/>
    <sheet name="Extension Semesters" sheetId="2" r:id="rId4"/>
    <sheet name="Lists"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E43" i="1"/>
  <c r="A43" i="1"/>
  <c r="F42" i="1"/>
  <c r="E42" i="1"/>
  <c r="A42" i="1"/>
  <c r="B8" i="5"/>
  <c r="A8" i="5"/>
  <c r="A5" i="5"/>
  <c r="B5" i="5"/>
  <c r="F18" i="1"/>
  <c r="E18" i="1"/>
  <c r="F19" i="1"/>
  <c r="E19" i="1"/>
  <c r="F50" i="1"/>
  <c r="E50" i="1"/>
  <c r="F49" i="1"/>
  <c r="E49" i="1"/>
  <c r="F48" i="1"/>
  <c r="E48" i="1"/>
  <c r="F47" i="1"/>
  <c r="E47" i="1"/>
  <c r="F46" i="1"/>
  <c r="E46" i="1"/>
  <c r="A25" i="5" l="1"/>
  <c r="F60" i="1"/>
  <c r="E60" i="1"/>
  <c r="F59" i="1"/>
  <c r="E59" i="1"/>
  <c r="F58" i="1"/>
  <c r="E58" i="1"/>
  <c r="F57" i="1"/>
  <c r="E57" i="1"/>
  <c r="F56" i="1"/>
  <c r="E56" i="1"/>
  <c r="F55" i="1"/>
  <c r="E55" i="1"/>
  <c r="F54" i="1"/>
  <c r="E54" i="1"/>
  <c r="B4" i="3"/>
  <c r="B5" i="3"/>
  <c r="B6" i="3"/>
  <c r="B7" i="3"/>
  <c r="B8" i="3"/>
  <c r="B9" i="3"/>
  <c r="B10" i="3"/>
  <c r="B3" i="3"/>
  <c r="B26" i="5"/>
  <c r="B25" i="5"/>
  <c r="A26" i="5"/>
  <c r="B21" i="5"/>
  <c r="A21" i="5"/>
  <c r="B20" i="5"/>
  <c r="A20" i="5"/>
  <c r="B7" i="5"/>
  <c r="A7" i="5"/>
  <c r="B6" i="5"/>
  <c r="A6" i="5"/>
  <c r="B4" i="5"/>
  <c r="A4" i="5"/>
  <c r="B3" i="5"/>
  <c r="A3" i="5"/>
  <c r="E30" i="1"/>
  <c r="E14" i="1"/>
  <c r="F14" i="1"/>
  <c r="E15" i="1"/>
  <c r="F15" i="1"/>
  <c r="E16" i="1"/>
  <c r="F16" i="1"/>
  <c r="E17" i="1"/>
  <c r="F17" i="1"/>
  <c r="F71" i="1"/>
  <c r="F70" i="1"/>
  <c r="E71" i="1"/>
  <c r="E70" i="1"/>
  <c r="F64" i="1"/>
  <c r="F65" i="1"/>
  <c r="F66" i="1"/>
  <c r="E64" i="1"/>
  <c r="E65" i="1"/>
  <c r="E66" i="1"/>
  <c r="F35" i="1"/>
  <c r="F36" i="1"/>
  <c r="F37" i="1"/>
  <c r="F34" i="1"/>
  <c r="E35" i="1"/>
  <c r="E36" i="1"/>
  <c r="E37" i="1"/>
  <c r="E34" i="1"/>
  <c r="F24" i="1"/>
  <c r="F25" i="1"/>
  <c r="F26" i="1"/>
  <c r="F27" i="1"/>
  <c r="F28" i="1"/>
  <c r="F29" i="1"/>
  <c r="E24" i="1"/>
  <c r="E25" i="1"/>
  <c r="E26" i="1"/>
  <c r="E27" i="1"/>
  <c r="E28" i="1"/>
  <c r="E29" i="1"/>
  <c r="E23" i="1"/>
  <c r="F23" i="1"/>
  <c r="C41" i="2"/>
  <c r="C21" i="2"/>
  <c r="C43" i="2"/>
  <c r="H75" i="1" l="1"/>
  <c r="J77" i="1" s="1"/>
  <c r="B75" i="1"/>
  <c r="E43" i="2" s="1"/>
  <c r="B12" i="3"/>
  <c r="J7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F54" authorId="0" shapeId="0" xr:uid="{25A3EC7E-CD70-44F0-91FC-D272C7B2D86B}">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2"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<sst xmlns="http://schemas.openxmlformats.org/spreadsheetml/2006/main" count="367" uniqueCount="177">
  <si>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</si>
  <si>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</si>
  <si>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</si>
  <si>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</si>
  <si>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</si>
  <si>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</si>
  <si>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</si>
  <si>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</si>
  <si>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</si>
  <si>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</si>
  <si>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</si>
  <si>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</si>
  <si>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</si>
  <si>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</si>
  <si>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</si>
  <si>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</si>
  <si>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</si>
  <si>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</si>
  <si>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</si>
  <si>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</si>
  <si>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</si>
  <si>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</si>
  <si>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</si>
  <si>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</si>
  <si>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</si>
  <si>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</si>
  <si>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</si>
  <si>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</si>
  <si>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</si>
  <si>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</si>
  <si>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</si>
  <si>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</si>
  <si>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</si>
  <si>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</si>
  <si>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</si>
  <si>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</si>
  <si>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</si>
  <si>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</si>
  <si>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</si>
  <si>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</si>
  <si>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</si>
  <si>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</si>
  <si>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</si>
  <si>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</si>
  <si>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</si>
  <si>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</si>
  <si>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</si>
  <si>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</si>
  <si>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</si>
  <si>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</si>
  <si>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 xml:space="preserve">Probability &amp; Random Processes </t>
  </si>
  <si>
    <t>Module Number</t>
  </si>
  <si>
    <t>Module Name</t>
  </si>
  <si>
    <t>Workload CP</t>
  </si>
  <si>
    <t>Total</t>
  </si>
  <si>
    <t>Status</t>
  </si>
  <si>
    <t>m</t>
  </si>
  <si>
    <t>me</t>
  </si>
  <si>
    <t>Methods modules</t>
  </si>
  <si>
    <t>Logic</t>
  </si>
  <si>
    <t>Causation /Correlation</t>
  </si>
  <si>
    <t>Linear Model- Matrices/ Complex Problem Solving</t>
  </si>
  <si>
    <t>Major: ECE</t>
  </si>
  <si>
    <t>CH-210</t>
  </si>
  <si>
    <t>General ECE I</t>
  </si>
  <si>
    <t>CH-211</t>
  </si>
  <si>
    <t>General ECE II</t>
  </si>
  <si>
    <t xml:space="preserve">CH-140 </t>
  </si>
  <si>
    <t xml:space="preserve">Classical Physics </t>
  </si>
  <si>
    <t>Signals &amp; Systems</t>
  </si>
  <si>
    <t>Digital Signal Processing</t>
  </si>
  <si>
    <t>Communication Basics</t>
  </si>
  <si>
    <t>Wireless Communication</t>
  </si>
  <si>
    <t>Electromagnetics</t>
  </si>
  <si>
    <t xml:space="preserve">Information Theory </t>
  </si>
  <si>
    <t>Electronics</t>
  </si>
  <si>
    <t>PCB Design and Measurement Automation</t>
  </si>
  <si>
    <t>CO-520</t>
  </si>
  <si>
    <t>CO-521</t>
  </si>
  <si>
    <t>CO-522</t>
  </si>
  <si>
    <t>CO-523</t>
  </si>
  <si>
    <t>CO-524</t>
  </si>
  <si>
    <t>CO-525</t>
  </si>
  <si>
    <t>CO-526</t>
  </si>
  <si>
    <t>CO-527</t>
  </si>
  <si>
    <t>Fall 2024</t>
  </si>
  <si>
    <t>Spring 2025</t>
  </si>
  <si>
    <t>Fall 2025</t>
  </si>
  <si>
    <t>Spring 2026</t>
  </si>
  <si>
    <t>Intersession</t>
  </si>
  <si>
    <t>Numerical Methods</t>
  </si>
  <si>
    <t>Matrix Algebra &amp; Advanced Calculus I</t>
  </si>
  <si>
    <t>Matrix Algebra &amp; Advanced Calculus II</t>
  </si>
  <si>
    <t>CAS-S-ECE-80X</t>
  </si>
  <si>
    <t>CA-ECE-800-T</t>
  </si>
  <si>
    <t>CA-ECE-800-S</t>
  </si>
  <si>
    <t xml:space="preserve">Please select: </t>
  </si>
  <si>
    <t>Please select:</t>
  </si>
  <si>
    <t>Choice Modules</t>
  </si>
  <si>
    <t xml:space="preserve">Major Change option after 1 semester: </t>
  </si>
  <si>
    <t xml:space="preserve"> Methods Modules</t>
  </si>
  <si>
    <t>ECE SP Mod Elec</t>
  </si>
  <si>
    <t>CH-101</t>
  </si>
  <si>
    <t>CH-121</t>
  </si>
  <si>
    <t>CH-141</t>
  </si>
  <si>
    <t>CH-152</t>
  </si>
  <si>
    <t>CH-220</t>
  </si>
  <si>
    <t>CH-231</t>
  </si>
  <si>
    <t>CH-240</t>
  </si>
  <si>
    <t>CH-301</t>
  </si>
  <si>
    <t>CH-321</t>
  </si>
  <si>
    <t>CH-331</t>
  </si>
  <si>
    <t>CH-701</t>
  </si>
  <si>
    <t>CH-X??</t>
  </si>
  <si>
    <t>General Cell Biology</t>
  </si>
  <si>
    <t>Introduction to Biotechnology</t>
  </si>
  <si>
    <t>Modern Physics</t>
  </si>
  <si>
    <t>Mathematical Modeling</t>
  </si>
  <si>
    <t>Introduction to RIS</t>
  </si>
  <si>
    <t>Algorithms &amp; Data Structures</t>
  </si>
  <si>
    <t>General Industrial Engineering</t>
  </si>
  <si>
    <t>Introduction to Finance &amp; Accounting</t>
  </si>
  <si>
    <t>Introduction to Social Sciences II</t>
  </si>
  <si>
    <t>Introduction to Modern European History</t>
  </si>
  <si>
    <t>Data Structures &amp; Processing</t>
  </si>
  <si>
    <t>Core Algorithms &amp; Data Structures</t>
  </si>
  <si>
    <t>Module No.</t>
  </si>
  <si>
    <t>Language &amp; Humanities Modules</t>
  </si>
  <si>
    <t>Total Credits required: 5</t>
  </si>
  <si>
    <t>New Skills Modules</t>
  </si>
  <si>
    <t>Total Credits required: 20</t>
  </si>
  <si>
    <t>ECE does not offer a minor</t>
  </si>
  <si>
    <t>ECE does not have a major change option after 1 year</t>
  </si>
  <si>
    <t>CTNS-NSK-01/02</t>
  </si>
  <si>
    <t xml:space="preserve">CTNS-NSK-03/04  </t>
  </si>
  <si>
    <t xml:space="preserve">CTNS-NSK-07/08 </t>
  </si>
  <si>
    <t>CTNS-NSK-05/06</t>
  </si>
  <si>
    <t>CTNS-CIP-10/ CTNS-NSK-09</t>
  </si>
  <si>
    <t>CTMS-MAT-22</t>
  </si>
  <si>
    <t>CTMS-MAT-23</t>
  </si>
  <si>
    <t>CTMS-MAT-12</t>
  </si>
  <si>
    <t>CTMS-MAT-13</t>
  </si>
  <si>
    <t>Fall 2026</t>
  </si>
  <si>
    <t>Spring 2027</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</si>
  <si>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</si>
  <si>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</si>
  <si>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</si>
  <si>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</si>
  <si>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</si>
  <si>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</si>
  <si>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</si>
  <si>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</si>
  <si>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</si>
  <si>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</si>
  <si>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</si>
  <si>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</si>
  <si>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</si>
  <si>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</si>
  <si>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</si>
  <si>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</si>
  <si>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</si>
  <si>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</si>
  <si>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</si>
  <si>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Argumentation, Data Visualization &amp; Communication</t>
  </si>
  <si>
    <t>Community Impact Project/ Agency, Leadership &amp; Accountability</t>
  </si>
  <si>
    <t>CTNS-CIP-10: Fall xxxx or Spring xxxx CTNS-NSK-09: Spring xxxx</t>
  </si>
  <si>
    <t>Function in the curriculum (Choice, Core, Methods, New Skills, Language/ Humanities)</t>
  </si>
  <si>
    <t>Foundations of Communications and Electronics</t>
  </si>
  <si>
    <t>Digital Systems &amp; Computer Architecture</t>
  </si>
  <si>
    <t>CH-234</t>
  </si>
  <si>
    <t>CH-212</t>
  </si>
  <si>
    <t>Programming in C / C++</t>
  </si>
  <si>
    <t>CH-230</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</si>
  <si>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</si>
  <si>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RIS, and potential major change to PHDS after faculty advising</t>
  </si>
  <si>
    <t>Fall 2027</t>
  </si>
  <si>
    <t>Spring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</si>
</sst>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6"/>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81">
    <xf numFmtId="0" fontId="0" fillId="0" borderId="0" xfId="0"/>
    <xf numFmtId="0" fontId="0" fillId="0" borderId="1" xfId="0" applyBorder="1"/>
    <xf numFmtId="0" fontId="4" fillId="2" borderId="3" xfId="0" applyFont="1" applyFill="1" applyBorder="1"/>
    <xf numFmtId="0" fontId="0" fillId="2" borderId="3" xfId="0" applyFill="1" applyBorder="1"/>
    <xf numFmtId="0" fontId="0" fillId="2" borderId="4" xfId="0" applyFill="1" applyBorder="1"/>
    <xf numFmtId="0" fontId="5" fillId="4" borderId="0" xfId="0" applyFont="1" applyFill="1"/>
    <xf numFmtId="0" fontId="5" fillId="4" borderId="1" xfId="0" applyFont="1" applyFill="1" applyBorder="1"/>
    <xf numFmtId="0" fontId="6"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9" fillId="0" borderId="0" xfId="0" applyNumberFormat="1" applyFont="1"/>
    <xf numFmtId="2" fontId="9" fillId="0" borderId="0" xfId="0" applyNumberFormat="1" applyFont="1" applyAlignment="1">
      <alignment horizontal="left"/>
    </xf>
    <xf numFmtId="2" fontId="11" fillId="0" borderId="0" xfId="0" applyNumberFormat="1" applyFont="1"/>
    <xf numFmtId="2" fontId="11" fillId="0" borderId="0" xfId="0" applyNumberFormat="1" applyFont="1" applyAlignment="1">
      <alignment horizontal="left"/>
    </xf>
    <xf numFmtId="0" fontId="12" fillId="0" borderId="0" xfId="0" applyFont="1"/>
    <xf numFmtId="0" fontId="2" fillId="3" borderId="2" xfId="0" applyFon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9"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5" xfId="0" applyBorder="1"/>
    <xf numFmtId="0" fontId="0" fillId="0" borderId="6" xfId="0" applyBorder="1"/>
    <xf numFmtId="0" fontId="0" fillId="0" borderId="7" xfId="0" applyBorder="1"/>
    <xf numFmtId="0" fontId="9" fillId="0" borderId="8" xfId="0" applyFont="1" applyBorder="1"/>
    <xf numFmtId="0" fontId="2" fillId="0" borderId="11" xfId="0" applyFont="1" applyBorder="1"/>
    <xf numFmtId="0" fontId="0" fillId="0" borderId="9" xfId="0" applyBorder="1"/>
    <xf numFmtId="0" fontId="0" fillId="0" borderId="10" xfId="0" applyBorder="1"/>
    <xf numFmtId="0" fontId="0" fillId="0" borderId="11" xfId="0" applyBorder="1"/>
    <xf numFmtId="0" fontId="0" fillId="0" borderId="12" xfId="0" applyBorder="1"/>
    <xf numFmtId="2" fontId="3" fillId="6" borderId="13" xfId="0" applyNumberFormat="1" applyFont="1" applyFill="1" applyBorder="1"/>
    <xf numFmtId="2" fontId="0" fillId="3" borderId="2" xfId="0" applyNumberFormat="1" applyFill="1" applyBorder="1" applyAlignment="1">
      <alignment wrapText="1"/>
    </xf>
    <xf numFmtId="2" fontId="14" fillId="3" borderId="2" xfId="0" applyNumberFormat="1" applyFont="1" applyFill="1" applyBorder="1" applyAlignment="1">
      <alignment wrapText="1"/>
    </xf>
    <xf numFmtId="0" fontId="0" fillId="0" borderId="2" xfId="0" applyBorder="1"/>
    <xf numFmtId="0" fontId="0" fillId="0" borderId="14" xfId="0" applyBorder="1"/>
    <xf numFmtId="1" fontId="0" fillId="7" borderId="2" xfId="0" applyNumberFormat="1" applyFill="1" applyBorder="1" applyAlignment="1" applyProtection="1">
      <alignment wrapText="1"/>
      <protection locked="0"/>
    </xf>
    <xf numFmtId="0" fontId="0" fillId="7" borderId="2" xfId="0" applyFill="1" applyBorder="1" applyAlignment="1" applyProtection="1">
      <alignment wrapText="1"/>
      <protection locked="0"/>
    </xf>
    <xf numFmtId="2" fontId="0" fillId="7" borderId="2" xfId="0" applyNumberFormat="1" applyFill="1" applyBorder="1" applyAlignment="1">
      <alignment wrapText="1"/>
    </xf>
    <xf numFmtId="2" fontId="0" fillId="7" borderId="2" xfId="0" applyNumberFormat="1" applyFill="1" applyBorder="1" applyAlignment="1" applyProtection="1">
      <alignment wrapText="1"/>
      <protection locked="0"/>
    </xf>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0" fontId="15" fillId="0" borderId="0" xfId="0" applyFont="1"/>
    <xf numFmtId="1" fontId="0" fillId="7" borderId="2" xfId="0" applyNumberFormat="1" applyFill="1" applyBorder="1" applyAlignment="1">
      <alignment wrapText="1"/>
    </xf>
    <xf numFmtId="1" fontId="0" fillId="7" borderId="2" xfId="0" applyNumberFormat="1" applyFill="1" applyBorder="1"/>
    <xf numFmtId="1" fontId="0" fillId="3" borderId="2" xfId="0" applyNumberFormat="1" applyFill="1" applyBorder="1"/>
    <xf numFmtId="2" fontId="0" fillId="3" borderId="2" xfId="0" applyNumberFormat="1" applyFill="1" applyBorder="1"/>
    <xf numFmtId="1" fontId="14" fillId="3" borderId="2" xfId="0" applyNumberFormat="1" applyFont="1" applyFill="1" applyBorder="1" applyAlignment="1" applyProtection="1">
      <alignment wrapText="1"/>
      <protection locked="0"/>
    </xf>
    <xf numFmtId="0" fontId="14" fillId="3" borderId="2" xfId="0" applyFont="1" applyFill="1" applyBorder="1" applyAlignment="1" applyProtection="1">
      <alignment wrapText="1"/>
      <protection locked="0"/>
    </xf>
    <xf numFmtId="0" fontId="2" fillId="3" borderId="3" xfId="0" applyFont="1" applyFill="1" applyBorder="1" applyAlignment="1" applyProtection="1">
      <alignment horizontal="left" wrapText="1"/>
      <protection locked="0"/>
    </xf>
    <xf numFmtId="0" fontId="0" fillId="5" borderId="5" xfId="0" applyFill="1" applyBorder="1" applyAlignment="1">
      <alignment horizontal="left" wrapText="1"/>
    </xf>
    <xf numFmtId="0" fontId="0" fillId="5" borderId="6" xfId="0" applyFill="1" applyBorder="1" applyAlignment="1">
      <alignment horizontal="left" wrapText="1"/>
    </xf>
    <xf numFmtId="0" fontId="0" fillId="5" borderId="7" xfId="0" applyFill="1" applyBorder="1" applyAlignment="1">
      <alignment horizontal="left" wrapText="1"/>
    </xf>
    <xf numFmtId="0" fontId="0" fillId="5" borderId="10" xfId="0" applyFill="1" applyBorder="1" applyAlignment="1">
      <alignment horizontal="left" wrapText="1"/>
    </xf>
    <xf numFmtId="0" fontId="0" fillId="5" borderId="11" xfId="0" applyFill="1" applyBorder="1" applyAlignment="1">
      <alignment horizontal="left" wrapText="1"/>
    </xf>
    <xf numFmtId="0" fontId="0" fillId="5" borderId="12" xfId="0" applyFill="1" applyBorder="1" applyAlignment="1">
      <alignment horizontal="left" wrapText="1"/>
    </xf>
    <xf numFmtId="0" fontId="0" fillId="5" borderId="8" xfId="0" applyFill="1" applyBorder="1" applyAlignment="1">
      <alignment horizontal="left" wrapText="1"/>
    </xf>
    <xf numFmtId="0" fontId="0" fillId="5" borderId="0" xfId="0" applyFill="1" applyAlignment="1">
      <alignment horizontal="left" wrapText="1"/>
    </xf>
    <xf numFmtId="0" fontId="0" fillId="5" borderId="9"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3" fillId="0" borderId="0" xfId="0" applyFont="1" applyAlignment="1">
      <alignment horizontal="center"/>
    </xf>
    <xf numFmtId="0" fontId="0" fillId="0" borderId="5" xfId="0" applyBorder="1"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17</xdr:row>
      <xdr:rowOff>57150</xdr:rowOff>
    </xdr:to>
    <xdr:sp macro="" textlink="">
      <xdr:nvSpPr>
        <xdr:cNvPr id="2" name="TextBox 1">
          <a:extLst>
            <a:ext uri="{FF2B5EF4-FFF2-40B4-BE49-F238E27FC236}">
              <a16:creationId xmlns:a16="http://schemas.microsoft.com/office/drawing/2014/main" id="{7B533848-3CED-41CF-882D-45855FA373FF}"/>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CC7209-48B8-4E9F-834B-B27C6E5C79FC}" name="Table1" displayName="Table1" ref="A1:B14" totalsRowShown="0">
  <autoFilter ref="A1:B14" xr:uid="{468355C4-2645-4538-893D-A89FA798F559}"/>
  <tableColumns count="2">
    <tableColumn id="1" xr3:uid="{85920E83-758F-4844-83A7-83658993D540}" name="Module No."/>
    <tableColumn id="2" xr3:uid="{87771805-5DE4-4023-8E85-8AA2C6EF471C}" name="ECE SP Mod Elec"/>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0"/>
  <sheetViews>
    <sheetView tabSelected="1" topLeftCell="A29" zoomScale="80" zoomScaleNormal="80" workbookViewId="0">
      <selection activeCell="B43" sqref="B43"/>
    </sheetView>
  </sheetViews>
  <sheetFormatPr defaultColWidth="8.81640625" defaultRowHeight="14.5" x14ac:dyDescent="0.35"/>
  <cols>
    <col min="1" max="1" width="26.90625" customWidth="1"/>
    <col min="2" max="2" width="37.81640625" customWidth="1"/>
    <col min="3" max="3" width="10.90625" customWidth="1"/>
    <col min="4" max="4" width="13" customWidth="1"/>
    <col min="8" max="8" width="34.1796875" customWidth="1"/>
    <col min="9" max="9" width="24.81640625" customWidth="1"/>
    <col min="10" max="10" width="19.81640625" customWidth="1"/>
    <col min="11" max="11" width="13.1796875" customWidth="1"/>
  </cols>
  <sheetData>
    <row r="1" spans="1:10" ht="21" customHeight="1" x14ac:dyDescent="0.5">
      <c r="A1" s="2"/>
      <c r="B1" s="58" t="s">
        <v>0</v>
      </c>
      <c r="C1" s="58"/>
      <c r="D1" s="58"/>
      <c r="E1" s="3"/>
      <c r="F1" s="3"/>
      <c r="G1" s="3"/>
      <c r="H1" s="23" t="s">
        <v>62</v>
      </c>
      <c r="I1" s="23" t="s">
        <v>27</v>
      </c>
      <c r="J1" s="4"/>
    </row>
    <row r="2" spans="1:10" ht="14.5" customHeight="1" x14ac:dyDescent="0.35">
      <c r="H2" s="68" t="s">
        <v>28</v>
      </c>
      <c r="I2" s="68"/>
      <c r="J2" s="1"/>
    </row>
    <row r="3" spans="1:10" ht="21.75" customHeight="1" x14ac:dyDescent="0.35">
      <c r="H3" s="29" t="s">
        <v>29</v>
      </c>
      <c r="I3" s="29" t="s">
        <v>30</v>
      </c>
      <c r="J3" s="1"/>
    </row>
    <row r="4" spans="1:10" ht="29.25" customHeight="1" thickBot="1" x14ac:dyDescent="0.6">
      <c r="A4" s="7" t="s">
        <v>1</v>
      </c>
      <c r="B4" s="5"/>
      <c r="C4" s="5"/>
      <c r="D4" s="5"/>
      <c r="E4" s="5"/>
      <c r="F4" s="5"/>
      <c r="G4" s="5"/>
      <c r="H4" s="5"/>
      <c r="I4" s="5"/>
      <c r="J4" s="6"/>
    </row>
    <row r="5" spans="1:10" ht="35" customHeight="1" thickBot="1" x14ac:dyDescent="0.4">
      <c r="A5" s="75" t="s">
        <v>144</v>
      </c>
      <c r="B5" s="75"/>
      <c r="C5" s="75"/>
      <c r="D5" s="75"/>
      <c r="E5" s="75"/>
      <c r="F5" s="75"/>
      <c r="G5" s="75"/>
      <c r="H5" s="75"/>
      <c r="I5" s="75"/>
      <c r="J5" s="76"/>
    </row>
    <row r="6" spans="1:10" ht="30.75" customHeight="1" x14ac:dyDescent="0.35">
      <c r="A6" s="73" t="s">
        <v>31</v>
      </c>
      <c r="B6" s="73"/>
      <c r="C6" s="73"/>
      <c r="D6" s="73"/>
      <c r="E6" s="73"/>
      <c r="F6" s="73"/>
      <c r="G6" s="73"/>
      <c r="H6" s="73"/>
      <c r="I6" s="73"/>
      <c r="J6" s="74"/>
    </row>
    <row r="7" spans="1:10" ht="31.5" customHeight="1" x14ac:dyDescent="0.35">
      <c r="A7" s="69" t="s">
        <v>32</v>
      </c>
      <c r="B7" s="69"/>
      <c r="C7" s="69"/>
      <c r="D7" s="69"/>
      <c r="E7" s="69"/>
      <c r="F7" s="69"/>
      <c r="G7" s="69"/>
      <c r="H7" s="69"/>
      <c r="I7" s="69"/>
      <c r="J7" s="70"/>
    </row>
    <row r="8" spans="1:10" ht="31.5" customHeight="1" x14ac:dyDescent="0.35">
      <c r="A8" s="69" t="s">
        <v>17</v>
      </c>
      <c r="B8" s="69"/>
      <c r="C8" s="69"/>
      <c r="D8" s="69"/>
      <c r="E8" s="69"/>
      <c r="F8" s="69"/>
      <c r="G8" s="69"/>
      <c r="H8" s="69"/>
      <c r="I8" s="69"/>
      <c r="J8" s="70"/>
    </row>
    <row r="9" spans="1:10" ht="14.5" customHeight="1" x14ac:dyDescent="0.35">
      <c r="A9" s="69" t="s">
        <v>43</v>
      </c>
      <c r="B9" s="69"/>
      <c r="C9" s="69"/>
      <c r="D9" s="69"/>
      <c r="E9" s="69"/>
      <c r="F9" s="69"/>
      <c r="G9" s="69"/>
      <c r="H9" s="69"/>
      <c r="I9" s="69"/>
      <c r="J9" s="70"/>
    </row>
    <row r="10" spans="1:10" ht="14.5" customHeight="1" thickBot="1" x14ac:dyDescent="0.4">
      <c r="A10" s="71"/>
      <c r="B10" s="71"/>
      <c r="C10" s="71"/>
      <c r="D10" s="71"/>
      <c r="E10" s="71"/>
      <c r="F10" s="71"/>
      <c r="G10" s="71"/>
      <c r="H10" s="71"/>
      <c r="I10" s="71"/>
      <c r="J10" s="72"/>
    </row>
    <row r="11" spans="1:10" ht="14.25" customHeight="1" x14ac:dyDescent="0.35">
      <c r="A11" s="13"/>
      <c r="B11" s="13"/>
      <c r="C11" s="13"/>
      <c r="D11" s="13"/>
      <c r="E11" s="13"/>
      <c r="F11" s="13"/>
      <c r="G11" s="13"/>
      <c r="H11" s="13"/>
      <c r="I11" s="13"/>
      <c r="J11" s="13"/>
    </row>
    <row r="12" spans="1:10" ht="18.5" x14ac:dyDescent="0.45">
      <c r="B12" s="14" t="s">
        <v>6</v>
      </c>
      <c r="C12" s="14"/>
      <c r="D12" s="14"/>
      <c r="H12" s="15" t="s">
        <v>12</v>
      </c>
    </row>
    <row r="13" spans="1:10" ht="29" x14ac:dyDescent="0.35">
      <c r="A13" s="11" t="s">
        <v>3</v>
      </c>
      <c r="B13" s="12" t="s">
        <v>4</v>
      </c>
      <c r="C13" s="12" t="s">
        <v>45</v>
      </c>
      <c r="D13" s="11" t="s">
        <v>46</v>
      </c>
      <c r="E13" s="11" t="s">
        <v>2</v>
      </c>
      <c r="F13" s="11" t="s">
        <v>18</v>
      </c>
      <c r="G13" s="11" t="s">
        <v>55</v>
      </c>
      <c r="H13" s="11" t="s">
        <v>5</v>
      </c>
    </row>
    <row r="14" spans="1:10" x14ac:dyDescent="0.35">
      <c r="A14" s="9" t="s">
        <v>63</v>
      </c>
      <c r="B14" s="8" t="s">
        <v>64</v>
      </c>
      <c r="C14" s="40">
        <v>7.5</v>
      </c>
      <c r="D14" s="10" t="s">
        <v>96</v>
      </c>
      <c r="E14" s="40" t="str">
        <f>IF(D14="Earned",C14,"")</f>
        <v/>
      </c>
      <c r="F14" s="40" t="str">
        <f>IF(D14="Planned",C14,"")</f>
        <v/>
      </c>
      <c r="G14" s="40" t="s">
        <v>56</v>
      </c>
      <c r="H14" s="8" t="s">
        <v>85</v>
      </c>
    </row>
    <row r="15" spans="1:10" x14ac:dyDescent="0.35">
      <c r="A15" s="9" t="s">
        <v>65</v>
      </c>
      <c r="B15" s="8" t="s">
        <v>66</v>
      </c>
      <c r="C15" s="40">
        <v>7.5</v>
      </c>
      <c r="D15" s="10" t="s">
        <v>96</v>
      </c>
      <c r="E15" s="40" t="str">
        <f t="shared" ref="E15:E19" si="0">IF(D15="Earned",C15,"")</f>
        <v/>
      </c>
      <c r="F15" s="40" t="str">
        <f t="shared" ref="F15:F19" si="1">IF(D15="Planned",C15,"")</f>
        <v/>
      </c>
      <c r="G15" s="40" t="s">
        <v>56</v>
      </c>
      <c r="H15" s="8" t="s">
        <v>86</v>
      </c>
    </row>
    <row r="16" spans="1:10" x14ac:dyDescent="0.35">
      <c r="A16" s="9" t="s">
        <v>67</v>
      </c>
      <c r="B16" s="8" t="s">
        <v>68</v>
      </c>
      <c r="C16" s="40">
        <v>7.5</v>
      </c>
      <c r="D16" s="10" t="s">
        <v>96</v>
      </c>
      <c r="E16" s="40" t="str">
        <f t="shared" si="0"/>
        <v/>
      </c>
      <c r="F16" s="40" t="str">
        <f t="shared" si="1"/>
        <v/>
      </c>
      <c r="G16" s="40" t="s">
        <v>56</v>
      </c>
      <c r="H16" s="8" t="s">
        <v>85</v>
      </c>
    </row>
    <row r="17" spans="1:9" x14ac:dyDescent="0.35">
      <c r="A17" s="56" t="s">
        <v>169</v>
      </c>
      <c r="B17" s="57" t="s">
        <v>168</v>
      </c>
      <c r="C17" s="40">
        <v>7.5</v>
      </c>
      <c r="D17" s="10" t="s">
        <v>96</v>
      </c>
      <c r="E17" s="40" t="str">
        <f t="shared" si="0"/>
        <v/>
      </c>
      <c r="F17" s="40" t="str">
        <f t="shared" si="1"/>
        <v/>
      </c>
      <c r="G17" s="40" t="s">
        <v>56</v>
      </c>
      <c r="H17" s="9" t="s">
        <v>86</v>
      </c>
    </row>
    <row r="18" spans="1:9" x14ac:dyDescent="0.35">
      <c r="A18" s="56" t="s">
        <v>172</v>
      </c>
      <c r="B18" s="57" t="s">
        <v>171</v>
      </c>
      <c r="C18" s="40">
        <v>7.5</v>
      </c>
      <c r="D18" s="10" t="s">
        <v>96</v>
      </c>
      <c r="E18" s="40" t="str">
        <f>IF(D18="Earned",C18,"")</f>
        <v/>
      </c>
      <c r="F18" s="40" t="str">
        <f>IF(D18="Planned",C18,"")</f>
        <v/>
      </c>
      <c r="G18" s="40" t="s">
        <v>56</v>
      </c>
      <c r="H18" s="9" t="s">
        <v>85</v>
      </c>
    </row>
    <row r="19" spans="1:9" ht="29" x14ac:dyDescent="0.35">
      <c r="A19" s="56" t="s">
        <v>170</v>
      </c>
      <c r="B19" s="57" t="s">
        <v>167</v>
      </c>
      <c r="C19" s="40">
        <v>7.5</v>
      </c>
      <c r="D19" s="10" t="s">
        <v>96</v>
      </c>
      <c r="E19" s="40" t="str">
        <f t="shared" si="0"/>
        <v/>
      </c>
      <c r="F19" s="40" t="str">
        <f t="shared" si="1"/>
        <v/>
      </c>
      <c r="G19" s="40" t="s">
        <v>56</v>
      </c>
      <c r="H19" s="9" t="s">
        <v>86</v>
      </c>
    </row>
    <row r="21" spans="1:9" ht="18.5" x14ac:dyDescent="0.45">
      <c r="B21" s="14" t="s">
        <v>7</v>
      </c>
      <c r="C21" s="14"/>
      <c r="D21" s="14"/>
      <c r="H21" s="15" t="s">
        <v>12</v>
      </c>
    </row>
    <row r="22" spans="1:9" ht="29" x14ac:dyDescent="0.35">
      <c r="A22" s="11" t="s">
        <v>3</v>
      </c>
      <c r="B22" s="12" t="s">
        <v>4</v>
      </c>
      <c r="C22" s="12"/>
      <c r="D22" s="12"/>
      <c r="E22" s="11" t="s">
        <v>2</v>
      </c>
      <c r="F22" s="11" t="s">
        <v>18</v>
      </c>
      <c r="G22" s="11" t="s">
        <v>55</v>
      </c>
      <c r="H22" s="11" t="s">
        <v>5</v>
      </c>
    </row>
    <row r="23" spans="1:9" x14ac:dyDescent="0.35">
      <c r="A23" s="9" t="s">
        <v>77</v>
      </c>
      <c r="B23" s="8" t="s">
        <v>69</v>
      </c>
      <c r="C23" s="40">
        <v>7.5</v>
      </c>
      <c r="D23" s="10" t="s">
        <v>97</v>
      </c>
      <c r="E23" s="40" t="str">
        <f>IF(D23="Earned",C23,"")</f>
        <v/>
      </c>
      <c r="F23" s="40" t="str">
        <f>IF(D23="Planned",C23, "")</f>
        <v/>
      </c>
      <c r="G23" s="40" t="s">
        <v>56</v>
      </c>
      <c r="H23" s="8" t="s">
        <v>23</v>
      </c>
    </row>
    <row r="24" spans="1:9" x14ac:dyDescent="0.35">
      <c r="A24" s="9" t="s">
        <v>78</v>
      </c>
      <c r="B24" s="8" t="s">
        <v>70</v>
      </c>
      <c r="C24" s="40">
        <v>7.5</v>
      </c>
      <c r="D24" s="10" t="s">
        <v>97</v>
      </c>
      <c r="E24" s="40" t="str">
        <f t="shared" ref="E24:E30" si="2">IF(D24="Earned",C24,"")</f>
        <v/>
      </c>
      <c r="F24" s="40" t="str">
        <f t="shared" ref="F24:F29" si="3">IF(D24="Planned",C24, "")</f>
        <v/>
      </c>
      <c r="G24" s="40" t="s">
        <v>56</v>
      </c>
      <c r="H24" s="8" t="s">
        <v>24</v>
      </c>
    </row>
    <row r="25" spans="1:9" x14ac:dyDescent="0.35">
      <c r="A25" s="9" t="s">
        <v>79</v>
      </c>
      <c r="B25" s="8" t="s">
        <v>71</v>
      </c>
      <c r="C25" s="40">
        <v>5</v>
      </c>
      <c r="D25" s="10" t="s">
        <v>97</v>
      </c>
      <c r="E25" s="40" t="str">
        <f t="shared" si="2"/>
        <v/>
      </c>
      <c r="F25" s="40" t="str">
        <f t="shared" si="3"/>
        <v/>
      </c>
      <c r="G25" s="40" t="s">
        <v>56</v>
      </c>
      <c r="H25" s="8" t="s">
        <v>23</v>
      </c>
      <c r="I25" t="s">
        <v>89</v>
      </c>
    </row>
    <row r="26" spans="1:9" x14ac:dyDescent="0.35">
      <c r="A26" s="9" t="s">
        <v>80</v>
      </c>
      <c r="B26" s="8" t="s">
        <v>72</v>
      </c>
      <c r="C26" s="40">
        <v>5</v>
      </c>
      <c r="D26" s="10" t="s">
        <v>97</v>
      </c>
      <c r="E26" s="40" t="str">
        <f t="shared" si="2"/>
        <v/>
      </c>
      <c r="F26" s="40" t="str">
        <f t="shared" si="3"/>
        <v/>
      </c>
      <c r="G26" s="40" t="s">
        <v>56</v>
      </c>
      <c r="H26" s="8" t="s">
        <v>24</v>
      </c>
    </row>
    <row r="27" spans="1:9" x14ac:dyDescent="0.35">
      <c r="A27" s="9" t="s">
        <v>81</v>
      </c>
      <c r="B27" s="8" t="s">
        <v>73</v>
      </c>
      <c r="C27" s="40">
        <v>5</v>
      </c>
      <c r="D27" s="10" t="s">
        <v>97</v>
      </c>
      <c r="E27" s="40" t="str">
        <f t="shared" si="2"/>
        <v/>
      </c>
      <c r="F27" s="40" t="str">
        <f t="shared" si="3"/>
        <v/>
      </c>
      <c r="G27" s="40" t="s">
        <v>56</v>
      </c>
      <c r="H27" s="8" t="s">
        <v>23</v>
      </c>
    </row>
    <row r="28" spans="1:9" x14ac:dyDescent="0.35">
      <c r="A28" s="9" t="s">
        <v>82</v>
      </c>
      <c r="B28" s="8" t="s">
        <v>74</v>
      </c>
      <c r="C28" s="41">
        <v>5</v>
      </c>
      <c r="D28" s="10" t="s">
        <v>97</v>
      </c>
      <c r="E28" s="40" t="str">
        <f t="shared" si="2"/>
        <v/>
      </c>
      <c r="F28" s="40" t="str">
        <f t="shared" si="3"/>
        <v/>
      </c>
      <c r="G28" s="40" t="s">
        <v>56</v>
      </c>
      <c r="H28" s="8" t="s">
        <v>24</v>
      </c>
    </row>
    <row r="29" spans="1:9" ht="14.5" customHeight="1" x14ac:dyDescent="0.35">
      <c r="A29" s="9" t="s">
        <v>83</v>
      </c>
      <c r="B29" s="8" t="s">
        <v>75</v>
      </c>
      <c r="C29" s="41">
        <v>5</v>
      </c>
      <c r="D29" s="10" t="s">
        <v>97</v>
      </c>
      <c r="E29" s="40" t="str">
        <f t="shared" si="2"/>
        <v/>
      </c>
      <c r="F29" s="40" t="str">
        <f t="shared" si="3"/>
        <v/>
      </c>
      <c r="G29" s="40" t="s">
        <v>56</v>
      </c>
      <c r="H29" s="8" t="s">
        <v>23</v>
      </c>
    </row>
    <row r="30" spans="1:9" ht="14.5" customHeight="1" x14ac:dyDescent="0.35">
      <c r="A30" s="9" t="s">
        <v>84</v>
      </c>
      <c r="B30" s="8" t="s">
        <v>76</v>
      </c>
      <c r="C30" s="41">
        <v>5</v>
      </c>
      <c r="D30" s="10" t="s">
        <v>97</v>
      </c>
      <c r="E30" s="40" t="str">
        <f t="shared" si="2"/>
        <v/>
      </c>
      <c r="F30" s="40"/>
      <c r="G30" s="40" t="s">
        <v>56</v>
      </c>
      <c r="H30" s="8" t="s">
        <v>24</v>
      </c>
    </row>
    <row r="32" spans="1:9" ht="18.5" x14ac:dyDescent="0.45">
      <c r="B32" s="14" t="s">
        <v>58</v>
      </c>
      <c r="C32" s="14"/>
      <c r="D32" s="14"/>
      <c r="H32" s="15" t="s">
        <v>49</v>
      </c>
    </row>
    <row r="33" spans="1:8" ht="29" x14ac:dyDescent="0.35">
      <c r="A33" s="11" t="s">
        <v>3</v>
      </c>
      <c r="B33" s="12" t="s">
        <v>4</v>
      </c>
      <c r="C33" s="12"/>
      <c r="D33" s="12"/>
      <c r="E33" s="11" t="s">
        <v>2</v>
      </c>
      <c r="F33" s="11" t="s">
        <v>18</v>
      </c>
      <c r="G33" s="11"/>
      <c r="H33" s="11" t="s">
        <v>5</v>
      </c>
    </row>
    <row r="34" spans="1:8" x14ac:dyDescent="0.35">
      <c r="A34" s="9" t="s">
        <v>138</v>
      </c>
      <c r="B34" s="8" t="s">
        <v>91</v>
      </c>
      <c r="C34" s="40">
        <v>5</v>
      </c>
      <c r="D34" s="10" t="s">
        <v>97</v>
      </c>
      <c r="E34" s="40" t="str">
        <f>IF(D34="Earned",C34,"")</f>
        <v/>
      </c>
      <c r="F34" s="40" t="str">
        <f>IF(D34="Planned",C34,"")</f>
        <v/>
      </c>
      <c r="G34" s="40" t="s">
        <v>56</v>
      </c>
      <c r="H34" s="8" t="s">
        <v>85</v>
      </c>
    </row>
    <row r="35" spans="1:8" x14ac:dyDescent="0.35">
      <c r="A35" s="9" t="s">
        <v>139</v>
      </c>
      <c r="B35" s="8" t="s">
        <v>92</v>
      </c>
      <c r="C35" s="40">
        <v>5</v>
      </c>
      <c r="D35" s="10" t="s">
        <v>97</v>
      </c>
      <c r="E35" s="40" t="str">
        <f t="shared" ref="E35:E37" si="4">IF(D35="Earned",C35,"")</f>
        <v/>
      </c>
      <c r="F35" s="40" t="str">
        <f t="shared" ref="F35:F37" si="5">IF(D35="Planned",C35,"")</f>
        <v/>
      </c>
      <c r="G35" s="40" t="s">
        <v>56</v>
      </c>
      <c r="H35" s="8" t="s">
        <v>86</v>
      </c>
    </row>
    <row r="36" spans="1:8" x14ac:dyDescent="0.35">
      <c r="A36" s="9" t="s">
        <v>140</v>
      </c>
      <c r="B36" s="8" t="s">
        <v>50</v>
      </c>
      <c r="C36" s="41">
        <v>5</v>
      </c>
      <c r="D36" s="10" t="s">
        <v>97</v>
      </c>
      <c r="E36" s="40" t="str">
        <f t="shared" si="4"/>
        <v/>
      </c>
      <c r="F36" s="40" t="str">
        <f t="shared" si="5"/>
        <v/>
      </c>
      <c r="G36" s="40" t="s">
        <v>56</v>
      </c>
      <c r="H36" s="8" t="s">
        <v>23</v>
      </c>
    </row>
    <row r="37" spans="1:8" x14ac:dyDescent="0.35">
      <c r="A37" s="9" t="s">
        <v>141</v>
      </c>
      <c r="B37" s="8" t="s">
        <v>90</v>
      </c>
      <c r="C37" s="40">
        <v>5</v>
      </c>
      <c r="D37" s="10" t="s">
        <v>97</v>
      </c>
      <c r="E37" s="40" t="str">
        <f t="shared" si="4"/>
        <v/>
      </c>
      <c r="F37" s="40" t="str">
        <f t="shared" si="5"/>
        <v/>
      </c>
      <c r="G37" s="40" t="s">
        <v>56</v>
      </c>
      <c r="H37" s="8" t="s">
        <v>24</v>
      </c>
    </row>
    <row r="40" spans="1:8" ht="18.5" x14ac:dyDescent="0.45">
      <c r="B40" s="14" t="s">
        <v>127</v>
      </c>
      <c r="H40" s="15" t="s">
        <v>128</v>
      </c>
    </row>
    <row r="41" spans="1:8" ht="29" x14ac:dyDescent="0.35">
      <c r="A41" s="11" t="s">
        <v>3</v>
      </c>
      <c r="B41" s="12" t="s">
        <v>4</v>
      </c>
      <c r="C41" s="12"/>
      <c r="D41" s="12"/>
      <c r="E41" s="11" t="s">
        <v>2</v>
      </c>
      <c r="F41" s="11" t="s">
        <v>18</v>
      </c>
      <c r="G41" s="11" t="s">
        <v>55</v>
      </c>
      <c r="H41" s="11" t="s">
        <v>5</v>
      </c>
    </row>
    <row r="42" spans="1:8" x14ac:dyDescent="0.35">
      <c r="A42" s="53" t="str">
        <f>IF(B42="Please select:","CTLA-GER-XX/ CTHU-HUM-XXX",IF(B42="German A1.1-C1","CTLA-GER-XX",IF(B42="Introduction to Philosophical Ethics","CTHU-HUM-001",IF(B42="Introduction to the Philosophy of Science","CTHU-HUM-002",IF(B42="Introduction to Visual Culture","CTHU-HUM-003")))))</f>
        <v>CTLA-GER-XX/ CTHU-HUM-XXX</v>
      </c>
      <c r="B42" s="44" t="s">
        <v>97</v>
      </c>
      <c r="C42" s="46">
        <v>2.5</v>
      </c>
      <c r="D42" s="47" t="s">
        <v>97</v>
      </c>
      <c r="E42" s="46" t="str">
        <f>IF(D42="Earned",C42,"")</f>
        <v/>
      </c>
      <c r="F42" s="46" t="str">
        <f>IF(D42="Planned",C42,"")</f>
        <v/>
      </c>
      <c r="G42" s="46" t="s">
        <v>57</v>
      </c>
      <c r="H42" s="45" t="s">
        <v>85</v>
      </c>
    </row>
    <row r="43" spans="1:8" x14ac:dyDescent="0.35">
      <c r="A43" s="53" t="str">
        <f>IF(B43="Please select:","CTLA-GER-XX/ CTHU-HUM-XXX",IF(B43="German A1.1-C1","CTLA-GER-XX",IF(B43="Introduction to Philosophical Ethics","CTHU-HUM-001",IF(B43="Introduction to the Philosophy of Science","CTHU-HUM-002",IF(B43="Introduction to Visual Culture","CTHU-HUM-003")))))</f>
        <v>CTLA-GER-XX/ CTHU-HUM-XXX</v>
      </c>
      <c r="B43" s="44" t="s">
        <v>97</v>
      </c>
      <c r="C43" s="46">
        <v>2.5</v>
      </c>
      <c r="D43" s="47" t="s">
        <v>97</v>
      </c>
      <c r="E43" s="46" t="str">
        <f t="shared" ref="E43" si="6">IF(D43="Earned",C43,"")</f>
        <v/>
      </c>
      <c r="F43" s="46" t="str">
        <f t="shared" ref="F43" si="7">IF(D43="Planned",C43,"")</f>
        <v/>
      </c>
      <c r="G43" s="46" t="s">
        <v>57</v>
      </c>
      <c r="H43" s="45" t="s">
        <v>86</v>
      </c>
    </row>
    <row r="45" spans="1:8" ht="18.5" x14ac:dyDescent="0.45">
      <c r="B45" s="14" t="s">
        <v>129</v>
      </c>
      <c r="H45" s="15" t="s">
        <v>130</v>
      </c>
    </row>
    <row r="46" spans="1:8" x14ac:dyDescent="0.35">
      <c r="A46" s="9" t="s">
        <v>133</v>
      </c>
      <c r="B46" s="9" t="s">
        <v>59</v>
      </c>
      <c r="C46" s="40">
        <v>2.5</v>
      </c>
      <c r="D46" s="10" t="s">
        <v>97</v>
      </c>
      <c r="E46" s="40" t="str">
        <f t="shared" ref="E46:E50" si="8">IF(D46="Earned",C46,"")</f>
        <v/>
      </c>
      <c r="F46" s="40" t="str">
        <f t="shared" ref="F46:F50" si="9">IF(D46="Planned",C46,"")</f>
        <v/>
      </c>
      <c r="G46" s="40" t="s">
        <v>56</v>
      </c>
      <c r="H46" s="8" t="s">
        <v>23</v>
      </c>
    </row>
    <row r="47" spans="1:8" x14ac:dyDescent="0.35">
      <c r="A47" s="9" t="s">
        <v>134</v>
      </c>
      <c r="B47" s="9" t="s">
        <v>60</v>
      </c>
      <c r="C47" s="40">
        <v>2.5</v>
      </c>
      <c r="D47" s="10" t="s">
        <v>97</v>
      </c>
      <c r="E47" s="40" t="str">
        <f t="shared" si="8"/>
        <v/>
      </c>
      <c r="F47" s="40" t="str">
        <f t="shared" si="9"/>
        <v/>
      </c>
      <c r="G47" s="40" t="s">
        <v>56</v>
      </c>
      <c r="H47" s="8" t="s">
        <v>24</v>
      </c>
    </row>
    <row r="48" spans="1:8" ht="29" x14ac:dyDescent="0.35">
      <c r="A48" s="9" t="s">
        <v>135</v>
      </c>
      <c r="B48" s="8" t="s">
        <v>163</v>
      </c>
      <c r="C48" s="40">
        <v>5</v>
      </c>
      <c r="D48" s="10" t="s">
        <v>97</v>
      </c>
      <c r="E48" s="40" t="str">
        <f t="shared" si="8"/>
        <v/>
      </c>
      <c r="F48" s="40" t="str">
        <f t="shared" si="9"/>
        <v/>
      </c>
      <c r="G48" s="40" t="s">
        <v>56</v>
      </c>
      <c r="H48" s="8" t="s">
        <v>162</v>
      </c>
    </row>
    <row r="49" spans="1:8" ht="29" x14ac:dyDescent="0.35">
      <c r="A49" s="44" t="s">
        <v>136</v>
      </c>
      <c r="B49" s="45" t="s">
        <v>61</v>
      </c>
      <c r="C49" s="46">
        <v>5</v>
      </c>
      <c r="D49" s="47" t="s">
        <v>97</v>
      </c>
      <c r="E49" s="46" t="str">
        <f t="shared" si="8"/>
        <v/>
      </c>
      <c r="F49" s="46" t="str">
        <f t="shared" si="9"/>
        <v/>
      </c>
      <c r="G49" s="46" t="s">
        <v>57</v>
      </c>
      <c r="H49" s="45" t="s">
        <v>23</v>
      </c>
    </row>
    <row r="50" spans="1:8" ht="29" x14ac:dyDescent="0.35">
      <c r="A50" s="44" t="s">
        <v>137</v>
      </c>
      <c r="B50" s="45" t="s">
        <v>164</v>
      </c>
      <c r="C50" s="46">
        <v>5</v>
      </c>
      <c r="D50" s="47" t="s">
        <v>97</v>
      </c>
      <c r="E50" s="46" t="str">
        <f t="shared" si="8"/>
        <v/>
      </c>
      <c r="F50" s="46" t="str">
        <f t="shared" si="9"/>
        <v/>
      </c>
      <c r="G50" s="46" t="s">
        <v>57</v>
      </c>
      <c r="H50" s="45" t="s">
        <v>165</v>
      </c>
    </row>
    <row r="52" spans="1:8" ht="18.5" x14ac:dyDescent="0.45">
      <c r="B52" s="14" t="s">
        <v>8</v>
      </c>
      <c r="C52" s="14"/>
      <c r="D52" s="14"/>
      <c r="H52" s="15" t="s">
        <v>13</v>
      </c>
    </row>
    <row r="53" spans="1:8" ht="29" x14ac:dyDescent="0.35">
      <c r="A53" s="11" t="s">
        <v>3</v>
      </c>
      <c r="B53" s="12" t="s">
        <v>4</v>
      </c>
      <c r="C53" s="12"/>
      <c r="D53" s="12"/>
      <c r="E53" s="11" t="s">
        <v>2</v>
      </c>
      <c r="F53" s="11" t="s">
        <v>18</v>
      </c>
      <c r="G53" s="11"/>
      <c r="H53" s="11" t="s">
        <v>5</v>
      </c>
    </row>
    <row r="54" spans="1:8" x14ac:dyDescent="0.35">
      <c r="A54" s="9" t="s">
        <v>9</v>
      </c>
      <c r="B54" s="8" t="s">
        <v>8</v>
      </c>
      <c r="C54" s="40">
        <v>15</v>
      </c>
      <c r="D54" s="8" t="s">
        <v>97</v>
      </c>
      <c r="E54" s="40" t="str">
        <f>IF(D54="Earned",C54,"")</f>
        <v/>
      </c>
      <c r="F54" s="40" t="str">
        <f>IF(D54="Planned",C54,"")</f>
        <v/>
      </c>
      <c r="G54" s="8" t="s">
        <v>56</v>
      </c>
      <c r="H54" s="8" t="s">
        <v>24</v>
      </c>
    </row>
    <row r="55" spans="1:8" x14ac:dyDescent="0.35">
      <c r="A55" s="9" t="s">
        <v>145</v>
      </c>
      <c r="B55" s="8" t="s">
        <v>146</v>
      </c>
      <c r="C55" s="40">
        <v>0</v>
      </c>
      <c r="D55" s="8" t="s">
        <v>97</v>
      </c>
      <c r="E55" s="40" t="str">
        <f t="shared" ref="E55:E60" si="10">IF(D55="Earned",C55,"")</f>
        <v/>
      </c>
      <c r="F55" s="40" t="str">
        <f t="shared" ref="F55:F60" si="11">IF(D55="Planned",C55,"")</f>
        <v/>
      </c>
      <c r="G55" s="8" t="s">
        <v>56</v>
      </c>
      <c r="H55" s="8" t="s">
        <v>147</v>
      </c>
    </row>
    <row r="56" spans="1:8" x14ac:dyDescent="0.35">
      <c r="A56" s="9" t="s">
        <v>148</v>
      </c>
      <c r="B56" s="8" t="s">
        <v>149</v>
      </c>
      <c r="C56" s="40">
        <v>0</v>
      </c>
      <c r="D56" s="8" t="s">
        <v>97</v>
      </c>
      <c r="E56" s="40" t="str">
        <f t="shared" si="10"/>
        <v/>
      </c>
      <c r="F56" s="40" t="str">
        <f t="shared" si="11"/>
        <v/>
      </c>
      <c r="G56" s="8" t="s">
        <v>56</v>
      </c>
      <c r="H56" s="8" t="s">
        <v>150</v>
      </c>
    </row>
    <row r="57" spans="1:8" x14ac:dyDescent="0.35">
      <c r="A57" s="9" t="s">
        <v>151</v>
      </c>
      <c r="B57" s="8" t="s">
        <v>152</v>
      </c>
      <c r="C57" s="40">
        <v>0</v>
      </c>
      <c r="D57" s="8" t="s">
        <v>97</v>
      </c>
      <c r="E57" s="40" t="str">
        <f t="shared" si="10"/>
        <v/>
      </c>
      <c r="F57" s="40" t="str">
        <f t="shared" si="11"/>
        <v/>
      </c>
      <c r="G57" s="8" t="s">
        <v>56</v>
      </c>
      <c r="H57" s="8" t="s">
        <v>153</v>
      </c>
    </row>
    <row r="58" spans="1:8" x14ac:dyDescent="0.35">
      <c r="A58" s="9" t="s">
        <v>154</v>
      </c>
      <c r="B58" s="8" t="s">
        <v>155</v>
      </c>
      <c r="C58" s="40">
        <v>0</v>
      </c>
      <c r="D58" s="8" t="s">
        <v>97</v>
      </c>
      <c r="E58" s="40" t="str">
        <f t="shared" si="10"/>
        <v/>
      </c>
      <c r="F58" s="40" t="str">
        <f t="shared" si="11"/>
        <v/>
      </c>
      <c r="G58" s="8" t="s">
        <v>56</v>
      </c>
      <c r="H58" s="8" t="s">
        <v>156</v>
      </c>
    </row>
    <row r="59" spans="1:8" x14ac:dyDescent="0.35">
      <c r="A59" s="9" t="s">
        <v>157</v>
      </c>
      <c r="B59" s="8" t="s">
        <v>158</v>
      </c>
      <c r="C59" s="40">
        <v>0</v>
      </c>
      <c r="D59" s="8" t="s">
        <v>97</v>
      </c>
      <c r="E59" s="40" t="str">
        <f t="shared" si="10"/>
        <v/>
      </c>
      <c r="F59" s="40" t="str">
        <f t="shared" si="11"/>
        <v/>
      </c>
      <c r="G59" s="8" t="s">
        <v>57</v>
      </c>
      <c r="H59" s="8" t="s">
        <v>159</v>
      </c>
    </row>
    <row r="60" spans="1:8" ht="17.25" customHeight="1" x14ac:dyDescent="0.35">
      <c r="A60" s="9" t="s">
        <v>157</v>
      </c>
      <c r="B60" s="8" t="s">
        <v>160</v>
      </c>
      <c r="C60" s="40">
        <v>0</v>
      </c>
      <c r="D60" s="8" t="s">
        <v>97</v>
      </c>
      <c r="E60" s="40" t="str">
        <f t="shared" si="10"/>
        <v/>
      </c>
      <c r="F60" s="40" t="str">
        <f t="shared" si="11"/>
        <v/>
      </c>
      <c r="G60" s="8" t="s">
        <v>57</v>
      </c>
      <c r="H60" s="8" t="s">
        <v>159</v>
      </c>
    </row>
    <row r="61" spans="1:8" ht="17.25" customHeight="1" x14ac:dyDescent="0.35"/>
    <row r="62" spans="1:8" ht="15.75" customHeight="1" x14ac:dyDescent="0.45">
      <c r="B62" s="14" t="s">
        <v>10</v>
      </c>
      <c r="C62" s="14"/>
      <c r="D62" s="14"/>
      <c r="H62" s="15" t="s">
        <v>13</v>
      </c>
    </row>
    <row r="63" spans="1:8" ht="29" x14ac:dyDescent="0.35">
      <c r="A63" s="11" t="s">
        <v>3</v>
      </c>
      <c r="B63" s="12" t="s">
        <v>4</v>
      </c>
      <c r="C63" s="12"/>
      <c r="D63" s="12"/>
      <c r="E63" s="11" t="s">
        <v>2</v>
      </c>
      <c r="F63" s="11" t="s">
        <v>18</v>
      </c>
      <c r="G63" s="11"/>
      <c r="H63" s="11" t="s">
        <v>5</v>
      </c>
    </row>
    <row r="64" spans="1:8" x14ac:dyDescent="0.35">
      <c r="A64" s="9" t="s">
        <v>93</v>
      </c>
      <c r="B64" s="8" t="s">
        <v>25</v>
      </c>
      <c r="C64" s="10">
        <v>5</v>
      </c>
      <c r="D64" s="10" t="s">
        <v>97</v>
      </c>
      <c r="E64" s="40" t="str">
        <f t="shared" ref="E64:E66" si="12">IF(D64="Earned",C64,"")</f>
        <v/>
      </c>
      <c r="F64" s="41" t="str">
        <f t="shared" ref="F64:F66" si="13">IF(D64="Planned",C64,"")</f>
        <v/>
      </c>
      <c r="G64" s="41" t="s">
        <v>57</v>
      </c>
      <c r="H64" s="8" t="s">
        <v>48</v>
      </c>
    </row>
    <row r="65" spans="1:15" x14ac:dyDescent="0.35">
      <c r="A65" s="9" t="s">
        <v>93</v>
      </c>
      <c r="B65" s="8" t="s">
        <v>25</v>
      </c>
      <c r="C65" s="10">
        <v>5</v>
      </c>
      <c r="D65" s="10" t="s">
        <v>97</v>
      </c>
      <c r="E65" s="40" t="str">
        <f t="shared" si="12"/>
        <v/>
      </c>
      <c r="F65" s="41" t="str">
        <f t="shared" si="13"/>
        <v/>
      </c>
      <c r="G65" s="41" t="s">
        <v>57</v>
      </c>
      <c r="H65" s="8" t="s">
        <v>48</v>
      </c>
    </row>
    <row r="66" spans="1:15" x14ac:dyDescent="0.35">
      <c r="A66" s="9" t="s">
        <v>93</v>
      </c>
      <c r="B66" s="8" t="s">
        <v>25</v>
      </c>
      <c r="C66" s="10">
        <v>5</v>
      </c>
      <c r="D66" s="10" t="s">
        <v>97</v>
      </c>
      <c r="E66" s="40" t="str">
        <f t="shared" si="12"/>
        <v/>
      </c>
      <c r="F66" s="41" t="str">
        <f t="shared" si="13"/>
        <v/>
      </c>
      <c r="G66" s="41" t="s">
        <v>57</v>
      </c>
      <c r="H66" s="8" t="s">
        <v>48</v>
      </c>
    </row>
    <row r="68" spans="1:15" ht="18.5" x14ac:dyDescent="0.45">
      <c r="B68" s="14" t="s">
        <v>11</v>
      </c>
      <c r="C68" s="14"/>
      <c r="D68" s="14"/>
      <c r="H68" s="15" t="s">
        <v>13</v>
      </c>
    </row>
    <row r="69" spans="1:15" ht="29" x14ac:dyDescent="0.35">
      <c r="A69" s="11" t="s">
        <v>3</v>
      </c>
      <c r="B69" s="12" t="s">
        <v>4</v>
      </c>
      <c r="C69" s="12"/>
      <c r="D69" s="12"/>
      <c r="E69" s="11" t="s">
        <v>2</v>
      </c>
      <c r="F69" s="11" t="s">
        <v>18</v>
      </c>
      <c r="G69" s="11"/>
      <c r="H69" s="11" t="s">
        <v>5</v>
      </c>
    </row>
    <row r="70" spans="1:15" x14ac:dyDescent="0.35">
      <c r="A70" s="9" t="s">
        <v>94</v>
      </c>
      <c r="B70" s="8" t="s">
        <v>15</v>
      </c>
      <c r="C70" s="40">
        <v>12</v>
      </c>
      <c r="D70" s="10" t="s">
        <v>97</v>
      </c>
      <c r="E70" s="40" t="str">
        <f>IF(D70="Earned",C70,"")</f>
        <v/>
      </c>
      <c r="F70" s="40" t="str">
        <f>IF(D70="Planned",C70,"")</f>
        <v/>
      </c>
      <c r="G70" s="40" t="s">
        <v>56</v>
      </c>
      <c r="H70" s="8" t="s">
        <v>24</v>
      </c>
    </row>
    <row r="71" spans="1:15" x14ac:dyDescent="0.35">
      <c r="A71" s="9" t="s">
        <v>95</v>
      </c>
      <c r="B71" s="8" t="s">
        <v>16</v>
      </c>
      <c r="C71" s="40">
        <v>3</v>
      </c>
      <c r="D71" s="10" t="s">
        <v>97</v>
      </c>
      <c r="E71" s="40" t="str">
        <f>IF(D71="Earned",C71,"")</f>
        <v/>
      </c>
      <c r="F71" s="40" t="str">
        <f>IF(D71="Planned",C71,"")</f>
        <v/>
      </c>
      <c r="G71" s="40" t="s">
        <v>56</v>
      </c>
      <c r="H71" s="8" t="s">
        <v>24</v>
      </c>
    </row>
    <row r="75" spans="1:15" ht="18.5" x14ac:dyDescent="0.45">
      <c r="A75" s="15" t="s">
        <v>19</v>
      </c>
      <c r="B75" s="17">
        <f>SUM(E14:E73)</f>
        <v>0</v>
      </c>
      <c r="C75" s="17"/>
      <c r="D75" s="17"/>
      <c r="E75" s="15" t="s">
        <v>20</v>
      </c>
      <c r="H75" s="17">
        <f>SUM(F14:F73)</f>
        <v>0</v>
      </c>
      <c r="I75" s="18" t="s">
        <v>21</v>
      </c>
      <c r="J75" s="39">
        <f>SUM(B75+H75)</f>
        <v>0</v>
      </c>
    </row>
    <row r="76" spans="1:15" x14ac:dyDescent="0.35">
      <c r="I76" s="18"/>
      <c r="J76" s="19"/>
    </row>
    <row r="77" spans="1:15" ht="14.5" customHeight="1" thickBot="1" x14ac:dyDescent="0.4">
      <c r="I77" s="20" t="s">
        <v>26</v>
      </c>
      <c r="J77" s="21">
        <f>H75/30</f>
        <v>0</v>
      </c>
    </row>
    <row r="78" spans="1:15" x14ac:dyDescent="0.35">
      <c r="K78" s="59" t="s">
        <v>47</v>
      </c>
      <c r="L78" s="60"/>
      <c r="M78" s="60"/>
      <c r="N78" s="60"/>
      <c r="O78" s="61"/>
    </row>
    <row r="79" spans="1:15" x14ac:dyDescent="0.35">
      <c r="I79" s="18"/>
      <c r="J79" s="19"/>
      <c r="K79" s="65"/>
      <c r="L79" s="66"/>
      <c r="M79" s="66"/>
      <c r="N79" s="66"/>
      <c r="O79" s="67"/>
    </row>
    <row r="80" spans="1:15" ht="18.5" x14ac:dyDescent="0.45">
      <c r="B80" s="14" t="s">
        <v>33</v>
      </c>
      <c r="C80" s="14"/>
      <c r="D80" s="14"/>
      <c r="E80" s="22" t="s">
        <v>14</v>
      </c>
      <c r="F80" s="16"/>
      <c r="G80" s="16"/>
      <c r="K80" s="65"/>
      <c r="L80" s="66"/>
      <c r="M80" s="66"/>
      <c r="N80" s="66"/>
      <c r="O80" s="67"/>
    </row>
    <row r="81" spans="1:15" ht="29" x14ac:dyDescent="0.35">
      <c r="A81" s="11" t="s">
        <v>3</v>
      </c>
      <c r="B81" s="12" t="s">
        <v>4</v>
      </c>
      <c r="C81" s="12"/>
      <c r="D81" s="12"/>
      <c r="E81" s="11" t="s">
        <v>2</v>
      </c>
      <c r="F81" s="11" t="s">
        <v>18</v>
      </c>
      <c r="G81" s="11"/>
      <c r="H81" s="11" t="s">
        <v>5</v>
      </c>
      <c r="K81" s="65"/>
      <c r="L81" s="66"/>
      <c r="M81" s="66"/>
      <c r="N81" s="66"/>
      <c r="O81" s="67"/>
    </row>
    <row r="82" spans="1:15" x14ac:dyDescent="0.35">
      <c r="A82" s="9"/>
      <c r="B82" s="8"/>
      <c r="C82" s="8"/>
      <c r="D82" s="8"/>
      <c r="E82" s="10"/>
      <c r="F82" s="10"/>
      <c r="G82" s="10"/>
      <c r="H82" s="8"/>
      <c r="K82" s="65"/>
      <c r="L82" s="66"/>
      <c r="M82" s="66"/>
      <c r="N82" s="66"/>
      <c r="O82" s="67"/>
    </row>
    <row r="83" spans="1:15" ht="15" thickBot="1" x14ac:dyDescent="0.4">
      <c r="A83" s="9"/>
      <c r="B83" s="8"/>
      <c r="C83" s="8"/>
      <c r="D83" s="8"/>
      <c r="E83" s="10"/>
      <c r="F83" s="10"/>
      <c r="G83" s="10"/>
      <c r="H83" s="8"/>
      <c r="K83" s="62"/>
      <c r="L83" s="63"/>
      <c r="M83" s="63"/>
      <c r="N83" s="63"/>
      <c r="O83" s="64"/>
    </row>
    <row r="84" spans="1:15" ht="14.5" customHeight="1" thickBot="1" x14ac:dyDescent="0.4">
      <c r="A84" s="9"/>
      <c r="B84" s="8"/>
      <c r="C84" s="8"/>
      <c r="D84" s="8"/>
      <c r="E84" s="10"/>
      <c r="F84" s="10"/>
      <c r="G84" s="10"/>
      <c r="H84" s="8"/>
    </row>
    <row r="85" spans="1:15" x14ac:dyDescent="0.35">
      <c r="A85" s="9"/>
      <c r="B85" s="8"/>
      <c r="C85" s="8"/>
      <c r="D85" s="8"/>
      <c r="E85" s="10"/>
      <c r="F85" s="10"/>
      <c r="G85" s="10"/>
      <c r="H85" s="8"/>
      <c r="K85" s="59" t="s">
        <v>161</v>
      </c>
      <c r="L85" s="60"/>
      <c r="M85" s="60"/>
      <c r="N85" s="60"/>
      <c r="O85" s="61"/>
    </row>
    <row r="86" spans="1:15" ht="15" thickBot="1" x14ac:dyDescent="0.4">
      <c r="A86" s="9"/>
      <c r="B86" s="8"/>
      <c r="C86" s="8"/>
      <c r="D86" s="8"/>
      <c r="E86" s="10"/>
      <c r="F86" s="10"/>
      <c r="G86" s="10"/>
      <c r="H86" s="8"/>
      <c r="K86" s="62"/>
      <c r="L86" s="63"/>
      <c r="M86" s="63"/>
      <c r="N86" s="63"/>
      <c r="O86" s="64"/>
    </row>
    <row r="87" spans="1:15" x14ac:dyDescent="0.35">
      <c r="A87" s="9"/>
      <c r="B87" s="8"/>
      <c r="C87" s="8"/>
      <c r="D87" s="8"/>
      <c r="E87" s="10"/>
      <c r="F87" s="10"/>
      <c r="G87" s="10"/>
      <c r="H87" s="8"/>
    </row>
    <row r="88" spans="1:15" x14ac:dyDescent="0.35">
      <c r="A88" s="9"/>
      <c r="B88" s="8"/>
      <c r="C88" s="8"/>
      <c r="D88" s="8"/>
      <c r="E88" s="10"/>
      <c r="F88" s="10"/>
      <c r="G88" s="10"/>
      <c r="H88" s="8"/>
    </row>
    <row r="89" spans="1:15" x14ac:dyDescent="0.35">
      <c r="A89" s="9"/>
      <c r="B89" s="8"/>
      <c r="C89" s="8"/>
      <c r="D89" s="8"/>
      <c r="E89" s="10"/>
      <c r="F89" s="10"/>
      <c r="G89" s="10"/>
      <c r="H89" s="8"/>
    </row>
    <row r="90" spans="1:15" x14ac:dyDescent="0.35">
      <c r="A90" s="9"/>
      <c r="B90" s="8"/>
      <c r="C90" s="8"/>
      <c r="D90" s="8"/>
      <c r="E90" s="10"/>
      <c r="F90" s="10"/>
      <c r="G90" s="10"/>
      <c r="H90" s="8"/>
    </row>
  </sheetData>
  <sortState xmlns:xlrd2="http://schemas.microsoft.com/office/spreadsheetml/2017/richdata2" ref="A14:H19">
    <sortCondition descending="1" ref="H14"/>
  </sortState>
  <mergeCells count="9">
    <mergeCell ref="B1:D1"/>
    <mergeCell ref="K85:O86"/>
    <mergeCell ref="K78:O83"/>
    <mergeCell ref="H2:I2"/>
    <mergeCell ref="A9:J10"/>
    <mergeCell ref="A6:J6"/>
    <mergeCell ref="A7:J7"/>
    <mergeCell ref="A8:J8"/>
    <mergeCell ref="A5:J5"/>
  </mergeCells>
  <conditionalFormatting sqref="J75">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5">
    <dataValidation type="list" allowBlank="1" showInputMessage="1" showErrorMessage="1" sqref="D34:D37 D64:D66 D23:D30" xr:uid="{E8749D53-0ECA-44AD-A135-C2BE21B16E0B}">
      <formula1>"Please select:, Earned, Planned, "</formula1>
    </dataValidation>
    <dataValidation type="list" allowBlank="1" showInputMessage="1" showErrorMessage="1" sqref="D54:D61 D70:D71 D42:D50" xr:uid="{CE997C16-9A75-4DD0-96B5-A4D1A45CC38E}">
      <formula1>"Please select:, Earned, Planned,"</formula1>
    </dataValidation>
    <dataValidation type="list" allowBlank="1" showInputMessage="1" showErrorMessage="1" sqref="D14:D19" xr:uid="{C22358F2-5A3B-421A-9669-54815942BEA9}">
      <formula1>"Please select: , Earned, Planned, "</formula1>
    </dataValidation>
    <dataValidation type="list" allowBlank="1" showInputMessage="1" showErrorMessage="1" sqref="B43" xr:uid="{EC44679C-D47E-44A1-94C3-DFB44512B20F}">
      <formula1>"Please select:, German A1.1-C1,  Introduction to Philosophical Ethics,  Introduction to Visual Culture,"</formula1>
    </dataValidation>
    <dataValidation type="list" allowBlank="1" showInputMessage="1" showErrorMessage="1" sqref="B42" xr:uid="{EB0325B0-E6D4-4613-A70E-2092DF232103}">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CB61-9D0B-40CA-AE2A-450DC54C2969}">
  <dimension ref="A1:M26"/>
  <sheetViews>
    <sheetView topLeftCell="A3" workbookViewId="0">
      <selection activeCell="C10" sqref="C10"/>
    </sheetView>
  </sheetViews>
  <sheetFormatPr defaultColWidth="8.81640625" defaultRowHeight="14.5" x14ac:dyDescent="0.35"/>
  <cols>
    <col min="1" max="1" width="17.81640625" customWidth="1"/>
    <col min="2" max="2" width="39" customWidth="1"/>
    <col min="5" max="5" width="12.1796875" customWidth="1"/>
  </cols>
  <sheetData>
    <row r="1" spans="1:5" ht="18.5" x14ac:dyDescent="0.45">
      <c r="A1" s="77" t="s">
        <v>98</v>
      </c>
      <c r="B1" s="77"/>
      <c r="C1" s="77"/>
      <c r="D1" s="77"/>
      <c r="E1" s="77"/>
    </row>
    <row r="2" spans="1:5" x14ac:dyDescent="0.35">
      <c r="A2" s="15" t="s">
        <v>51</v>
      </c>
      <c r="B2" s="15" t="s">
        <v>52</v>
      </c>
      <c r="C2" s="15" t="s">
        <v>45</v>
      </c>
      <c r="D2" s="15" t="s">
        <v>55</v>
      </c>
      <c r="E2" s="15" t="s">
        <v>5</v>
      </c>
    </row>
    <row r="3" spans="1:5" x14ac:dyDescent="0.35">
      <c r="A3" s="48" t="str">
        <f>'Study Plan'!A14</f>
        <v>CH-210</v>
      </c>
      <c r="B3" s="49" t="str">
        <f>'Study Plan'!B14</f>
        <v>General ECE I</v>
      </c>
      <c r="C3" s="40">
        <v>7.5</v>
      </c>
      <c r="D3" s="50" t="s">
        <v>56</v>
      </c>
      <c r="E3" s="50" t="s">
        <v>85</v>
      </c>
    </row>
    <row r="4" spans="1:5" x14ac:dyDescent="0.35">
      <c r="A4" s="48" t="str">
        <f>'Study Plan'!A16</f>
        <v xml:space="preserve">CH-140 </v>
      </c>
      <c r="B4" s="49" t="str">
        <f>'Study Plan'!B16</f>
        <v xml:space="preserve">Classical Physics </v>
      </c>
      <c r="C4" s="40">
        <v>7.5</v>
      </c>
      <c r="D4" s="50" t="s">
        <v>56</v>
      </c>
      <c r="E4" s="50" t="s">
        <v>85</v>
      </c>
    </row>
    <row r="5" spans="1:5" x14ac:dyDescent="0.35">
      <c r="A5" s="54" t="str">
        <f>'Study Plan'!A18</f>
        <v>CH-230</v>
      </c>
      <c r="B5" s="54" t="str">
        <f>'Study Plan'!B18</f>
        <v>Programming in C / C++</v>
      </c>
      <c r="C5" s="55">
        <v>7.5</v>
      </c>
      <c r="D5" s="50" t="s">
        <v>56</v>
      </c>
      <c r="E5" s="50" t="s">
        <v>85</v>
      </c>
    </row>
    <row r="6" spans="1:5" x14ac:dyDescent="0.35">
      <c r="A6" s="48" t="str">
        <f>'Study Plan'!A15</f>
        <v>CH-211</v>
      </c>
      <c r="B6" s="49" t="str">
        <f>'Study Plan'!B15</f>
        <v>General ECE II</v>
      </c>
      <c r="C6" s="40">
        <v>7.5</v>
      </c>
      <c r="D6" s="50" t="s">
        <v>56</v>
      </c>
      <c r="E6" s="50" t="s">
        <v>86</v>
      </c>
    </row>
    <row r="7" spans="1:5" x14ac:dyDescent="0.35">
      <c r="A7" s="48" t="str">
        <f>'Study Plan'!A17</f>
        <v>CH-234</v>
      </c>
      <c r="B7" s="49" t="str">
        <f>'Study Plan'!B17</f>
        <v>Digital Systems &amp; Computer Architecture</v>
      </c>
      <c r="C7" s="40">
        <v>7.5</v>
      </c>
      <c r="D7" s="50" t="s">
        <v>56</v>
      </c>
      <c r="E7" s="50" t="s">
        <v>86</v>
      </c>
    </row>
    <row r="8" spans="1:5" ht="29" x14ac:dyDescent="0.35">
      <c r="A8" s="54" t="str">
        <f>'Study Plan'!A19</f>
        <v>CH-212</v>
      </c>
      <c r="B8" s="48" t="str">
        <f>'Study Plan'!B19</f>
        <v>Foundations of Communications and Electronics</v>
      </c>
      <c r="C8" s="55">
        <v>7.5</v>
      </c>
      <c r="D8" s="50" t="s">
        <v>56</v>
      </c>
      <c r="E8" s="50" t="s">
        <v>86</v>
      </c>
    </row>
    <row r="10" spans="1:5" x14ac:dyDescent="0.35">
      <c r="A10" s="15" t="s">
        <v>131</v>
      </c>
      <c r="C10" s="51"/>
    </row>
    <row r="12" spans="1:5" x14ac:dyDescent="0.35">
      <c r="A12" t="s">
        <v>99</v>
      </c>
      <c r="C12" s="69" t="s">
        <v>174</v>
      </c>
      <c r="D12" s="69"/>
      <c r="E12" s="69"/>
    </row>
    <row r="13" spans="1:5" x14ac:dyDescent="0.35">
      <c r="C13" s="69"/>
      <c r="D13" s="69"/>
      <c r="E13" s="69"/>
    </row>
    <row r="14" spans="1:5" x14ac:dyDescent="0.35">
      <c r="A14" s="51"/>
      <c r="D14" s="51"/>
    </row>
    <row r="15" spans="1:5" x14ac:dyDescent="0.35">
      <c r="A15" s="51" t="s">
        <v>132</v>
      </c>
      <c r="D15" s="51"/>
    </row>
    <row r="18" spans="1:13" ht="18.5" x14ac:dyDescent="0.45">
      <c r="A18" s="77" t="s">
        <v>100</v>
      </c>
      <c r="B18" s="77"/>
      <c r="C18" s="77"/>
      <c r="D18" s="77"/>
      <c r="E18" s="77"/>
    </row>
    <row r="19" spans="1:13" x14ac:dyDescent="0.35">
      <c r="A19" s="15" t="s">
        <v>51</v>
      </c>
      <c r="B19" s="15" t="s">
        <v>52</v>
      </c>
      <c r="C19" s="15" t="s">
        <v>45</v>
      </c>
      <c r="D19" s="15" t="s">
        <v>55</v>
      </c>
      <c r="E19" s="15" t="s">
        <v>5</v>
      </c>
    </row>
    <row r="20" spans="1:13" x14ac:dyDescent="0.35">
      <c r="A20" s="48" t="str">
        <f>'Study Plan'!A34</f>
        <v>CTMS-MAT-22</v>
      </c>
      <c r="B20" s="49" t="str">
        <f>'Study Plan'!B34</f>
        <v>Matrix Algebra &amp; Advanced Calculus I</v>
      </c>
      <c r="C20" s="41">
        <v>5</v>
      </c>
      <c r="D20" s="40" t="s">
        <v>56</v>
      </c>
      <c r="E20" s="8" t="s">
        <v>85</v>
      </c>
    </row>
    <row r="21" spans="1:13" ht="15" thickBot="1" x14ac:dyDescent="0.4">
      <c r="A21" s="48" t="str">
        <f>'Study Plan'!A35</f>
        <v>CTMS-MAT-23</v>
      </c>
      <c r="B21" s="49" t="str">
        <f>'Study Plan'!B35</f>
        <v>Matrix Algebra &amp; Advanced Calculus II</v>
      </c>
      <c r="C21" s="41">
        <v>5</v>
      </c>
      <c r="D21" s="40" t="s">
        <v>56</v>
      </c>
      <c r="E21" s="8" t="s">
        <v>86</v>
      </c>
    </row>
    <row r="22" spans="1:13" x14ac:dyDescent="0.35">
      <c r="G22" s="78" t="s">
        <v>173</v>
      </c>
      <c r="H22" s="73"/>
      <c r="I22" s="73"/>
      <c r="J22" s="73"/>
      <c r="K22" s="73"/>
      <c r="L22" s="73"/>
      <c r="M22" s="74"/>
    </row>
    <row r="23" spans="1:13" ht="18.5" x14ac:dyDescent="0.45">
      <c r="A23" s="77" t="s">
        <v>127</v>
      </c>
      <c r="B23" s="77"/>
      <c r="C23" s="77"/>
      <c r="D23" s="77"/>
      <c r="E23" s="77"/>
      <c r="G23" s="79"/>
      <c r="H23" s="69"/>
      <c r="I23" s="69"/>
      <c r="J23" s="69"/>
      <c r="K23" s="69"/>
      <c r="L23" s="69"/>
      <c r="M23" s="70"/>
    </row>
    <row r="24" spans="1:13" x14ac:dyDescent="0.35">
      <c r="A24" s="15" t="s">
        <v>51</v>
      </c>
      <c r="B24" s="15" t="s">
        <v>52</v>
      </c>
      <c r="C24" s="15" t="s">
        <v>45</v>
      </c>
      <c r="D24" s="15" t="s">
        <v>55</v>
      </c>
      <c r="E24" s="15" t="s">
        <v>5</v>
      </c>
      <c r="G24" s="79"/>
      <c r="H24" s="69"/>
      <c r="I24" s="69"/>
      <c r="J24" s="69"/>
      <c r="K24" s="69"/>
      <c r="L24" s="69"/>
      <c r="M24" s="70"/>
    </row>
    <row r="25" spans="1:13" ht="29" x14ac:dyDescent="0.35">
      <c r="A25" s="52" t="str">
        <f>'Study Plan'!A42</f>
        <v>CTLA-GER-XX/ CTHU-HUM-XXX</v>
      </c>
      <c r="B25" s="52" t="str">
        <f>'Study Plan'!B42</f>
        <v>Please select:</v>
      </c>
      <c r="C25" s="46">
        <v>2.5</v>
      </c>
      <c r="D25" s="46" t="s">
        <v>57</v>
      </c>
      <c r="E25" s="45" t="s">
        <v>85</v>
      </c>
      <c r="G25" s="79"/>
      <c r="H25" s="69"/>
      <c r="I25" s="69"/>
      <c r="J25" s="69"/>
      <c r="K25" s="69"/>
      <c r="L25" s="69"/>
      <c r="M25" s="70"/>
    </row>
    <row r="26" spans="1:13" ht="29.5" thickBot="1" x14ac:dyDescent="0.4">
      <c r="A26" s="52" t="str">
        <f>'Study Plan'!A43</f>
        <v>CTLA-GER-XX/ CTHU-HUM-XXX</v>
      </c>
      <c r="B26" s="52" t="str">
        <f>'Study Plan'!B43</f>
        <v>Please select:</v>
      </c>
      <c r="C26" s="46">
        <v>2.5</v>
      </c>
      <c r="D26" s="46" t="s">
        <v>57</v>
      </c>
      <c r="E26" s="45" t="s">
        <v>86</v>
      </c>
      <c r="G26" s="80"/>
      <c r="H26" s="71"/>
      <c r="I26" s="71"/>
      <c r="J26" s="71"/>
      <c r="K26" s="71"/>
      <c r="L26" s="71"/>
      <c r="M26" s="72"/>
    </row>
  </sheetData>
  <mergeCells count="5">
    <mergeCell ref="A1:E1"/>
    <mergeCell ref="A18:E18"/>
    <mergeCell ref="G22:M26"/>
    <mergeCell ref="A23:E23"/>
    <mergeCell ref="C12:E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9248-A7D0-4E19-8E7C-4A6D8B9862E3}">
  <dimension ref="A1:B12"/>
  <sheetViews>
    <sheetView workbookViewId="0">
      <selection activeCell="F9" sqref="F9"/>
    </sheetView>
  </sheetViews>
  <sheetFormatPr defaultRowHeight="14.5" x14ac:dyDescent="0.35"/>
  <cols>
    <col min="1" max="1" width="12.54296875" customWidth="1"/>
    <col min="2" max="2" width="12.08984375" customWidth="1"/>
  </cols>
  <sheetData>
    <row r="1" spans="1:2" x14ac:dyDescent="0.35">
      <c r="A1" t="s">
        <v>5</v>
      </c>
      <c r="B1" t="s">
        <v>53</v>
      </c>
    </row>
    <row r="3" spans="1:2" x14ac:dyDescent="0.35">
      <c r="A3" s="42" t="s">
        <v>85</v>
      </c>
      <c r="B3" s="42">
        <f>SUMIF('Study Plan'!H$14:H$73, A3, 'Study Plan'!C$14:C$73)</f>
        <v>30</v>
      </c>
    </row>
    <row r="4" spans="1:2" x14ac:dyDescent="0.35">
      <c r="A4" s="42" t="s">
        <v>86</v>
      </c>
      <c r="B4" s="42">
        <f>SUMIF('Study Plan'!H$14:H$73, A4, 'Study Plan'!C$14:C$73)</f>
        <v>30</v>
      </c>
    </row>
    <row r="5" spans="1:2" x14ac:dyDescent="0.35">
      <c r="A5" s="42" t="s">
        <v>87</v>
      </c>
      <c r="B5" s="42">
        <f>SUMIF('Study Plan'!H$14:H$73, A5, 'Study Plan'!C$14:C$73)</f>
        <v>0</v>
      </c>
    </row>
    <row r="6" spans="1:2" x14ac:dyDescent="0.35">
      <c r="A6" s="42" t="s">
        <v>88</v>
      </c>
      <c r="B6" s="42">
        <f>SUMIF('Study Plan'!H$14:H$73, A6, 'Study Plan'!C$14:C$73)</f>
        <v>0</v>
      </c>
    </row>
    <row r="7" spans="1:2" x14ac:dyDescent="0.35">
      <c r="A7" s="42" t="s">
        <v>142</v>
      </c>
      <c r="B7" s="42">
        <f>SUMIF('Study Plan'!H$14:H$73, A7, 'Study Plan'!C$14:C$73)</f>
        <v>0</v>
      </c>
    </row>
    <row r="8" spans="1:2" x14ac:dyDescent="0.35">
      <c r="A8" s="42" t="s">
        <v>143</v>
      </c>
      <c r="B8" s="42">
        <f>SUMIF('Study Plan'!H$14:H$73, A8, 'Study Plan'!C$14:C$73)</f>
        <v>0</v>
      </c>
    </row>
    <row r="9" spans="1:2" x14ac:dyDescent="0.35">
      <c r="A9" s="42" t="s">
        <v>175</v>
      </c>
      <c r="B9" s="42">
        <f>SUMIF('Study Plan'!H$14:H$73, A9, 'Study Plan'!C$14:C$73)</f>
        <v>0</v>
      </c>
    </row>
    <row r="10" spans="1:2" x14ac:dyDescent="0.35">
      <c r="A10" s="42" t="s">
        <v>176</v>
      </c>
      <c r="B10" s="42">
        <f>SUMIF('Study Plan'!H$14:H$73, A10, 'Study Plan'!C$14:C$73)</f>
        <v>0</v>
      </c>
    </row>
    <row r="11" spans="1:2" ht="15" thickBot="1" x14ac:dyDescent="0.4">
      <c r="A11" s="43"/>
      <c r="B11" s="43"/>
    </row>
    <row r="12" spans="1:2" x14ac:dyDescent="0.35">
      <c r="A12" t="s">
        <v>54</v>
      </c>
      <c r="B12">
        <f>SUM(B3:B4)</f>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topLeftCell="A4" zoomScale="90" zoomScaleNormal="90" workbookViewId="0">
      <selection activeCell="H21" sqref="H21"/>
    </sheetView>
  </sheetViews>
  <sheetFormatPr defaultColWidth="8.81640625" defaultRowHeight="14.5" x14ac:dyDescent="0.35"/>
  <cols>
    <col min="1" max="1" width="21.6328125" customWidth="1"/>
    <col min="2" max="2" width="25.81640625" customWidth="1"/>
    <col min="3" max="3" width="9.1796875" customWidth="1"/>
    <col min="4" max="4" width="35" customWidth="1"/>
    <col min="5" max="5" width="8.08984375" customWidth="1"/>
    <col min="8" max="8" width="43.36328125" customWidth="1"/>
  </cols>
  <sheetData>
    <row r="1" spans="1:5" ht="18.5" x14ac:dyDescent="0.45">
      <c r="A1" s="77" t="s">
        <v>34</v>
      </c>
      <c r="B1" s="77"/>
      <c r="C1" s="77"/>
      <c r="D1" s="77"/>
    </row>
    <row r="2" spans="1:5" ht="18.5" x14ac:dyDescent="0.45">
      <c r="A2" s="14"/>
      <c r="B2" s="14"/>
      <c r="C2" s="14"/>
      <c r="D2" s="14"/>
    </row>
    <row r="4" spans="1:5" x14ac:dyDescent="0.35">
      <c r="A4" s="15" t="s">
        <v>35</v>
      </c>
      <c r="B4" s="15" t="s">
        <v>36</v>
      </c>
    </row>
    <row r="5" spans="1:5" ht="42" customHeight="1" x14ac:dyDescent="0.35">
      <c r="A5" s="24" t="s">
        <v>51</v>
      </c>
      <c r="B5" s="24" t="s">
        <v>52</v>
      </c>
      <c r="C5" s="25" t="s">
        <v>18</v>
      </c>
      <c r="D5" s="25" t="s">
        <v>166</v>
      </c>
      <c r="E5" s="25" t="s">
        <v>37</v>
      </c>
    </row>
    <row r="6" spans="1:5" x14ac:dyDescent="0.35">
      <c r="A6" s="9"/>
      <c r="B6" s="9"/>
      <c r="C6" s="9"/>
      <c r="D6" s="9"/>
      <c r="E6" s="9"/>
    </row>
    <row r="7" spans="1:5" x14ac:dyDescent="0.35">
      <c r="A7" s="9"/>
      <c r="B7" s="9"/>
      <c r="C7" s="9"/>
      <c r="D7" s="9"/>
      <c r="E7" s="9"/>
    </row>
    <row r="8" spans="1:5" x14ac:dyDescent="0.35">
      <c r="A8" s="9"/>
      <c r="B8" s="9"/>
      <c r="C8" s="9"/>
      <c r="D8" s="9"/>
      <c r="E8" s="9"/>
    </row>
    <row r="9" spans="1:5" x14ac:dyDescent="0.35">
      <c r="A9" s="9"/>
      <c r="B9" s="9"/>
      <c r="C9" s="9"/>
      <c r="D9" s="9"/>
      <c r="E9" s="9"/>
    </row>
    <row r="10" spans="1:5" x14ac:dyDescent="0.35">
      <c r="A10" s="9"/>
      <c r="B10" s="9"/>
      <c r="C10" s="9"/>
      <c r="D10" s="9"/>
      <c r="E10" s="9"/>
    </row>
    <row r="11" spans="1:5" x14ac:dyDescent="0.35">
      <c r="A11" s="9"/>
      <c r="B11" s="9"/>
      <c r="C11" s="9"/>
      <c r="D11" s="9"/>
      <c r="E11" s="9"/>
    </row>
    <row r="12" spans="1:5" x14ac:dyDescent="0.35">
      <c r="A12" s="9"/>
      <c r="B12" s="9"/>
      <c r="C12" s="9"/>
      <c r="D12" s="9"/>
      <c r="E12" s="9"/>
    </row>
    <row r="13" spans="1:5" x14ac:dyDescent="0.35">
      <c r="A13" s="9"/>
      <c r="B13" s="9"/>
      <c r="C13" s="9"/>
      <c r="D13" s="9"/>
      <c r="E13" s="9"/>
    </row>
    <row r="14" spans="1:5" x14ac:dyDescent="0.35">
      <c r="A14" s="9"/>
      <c r="B14" s="9"/>
      <c r="C14" s="9"/>
      <c r="D14" s="9"/>
      <c r="E14" s="9"/>
    </row>
    <row r="15" spans="1:5" x14ac:dyDescent="0.35">
      <c r="A15" s="9"/>
      <c r="B15" s="9"/>
      <c r="C15" s="9"/>
      <c r="D15" s="9"/>
      <c r="E15" s="9"/>
    </row>
    <row r="16" spans="1:5" x14ac:dyDescent="0.35">
      <c r="A16" s="9"/>
      <c r="B16" s="9"/>
      <c r="C16" s="9"/>
      <c r="D16" s="9"/>
      <c r="E16" s="9"/>
    </row>
    <row r="17" spans="1:5" x14ac:dyDescent="0.35">
      <c r="A17" s="9"/>
      <c r="B17" s="9"/>
      <c r="C17" s="9"/>
      <c r="D17" s="9"/>
      <c r="E17" s="9"/>
    </row>
    <row r="18" spans="1:5" x14ac:dyDescent="0.35">
      <c r="A18" s="9"/>
      <c r="B18" s="9"/>
      <c r="C18" s="9"/>
      <c r="D18" s="9"/>
      <c r="E18" s="9"/>
    </row>
    <row r="19" spans="1:5" x14ac:dyDescent="0.35">
      <c r="A19" s="9"/>
      <c r="B19" s="9"/>
      <c r="C19" s="9"/>
      <c r="D19" s="9"/>
      <c r="E19" s="9"/>
    </row>
    <row r="21" spans="1:5" x14ac:dyDescent="0.35">
      <c r="B21" s="15" t="s">
        <v>38</v>
      </c>
      <c r="C21" s="26">
        <f>SUM(C6:C19)</f>
        <v>0</v>
      </c>
    </row>
    <row r="24" spans="1:5" x14ac:dyDescent="0.35">
      <c r="A24" s="15" t="s">
        <v>39</v>
      </c>
      <c r="B24" s="15" t="s">
        <v>36</v>
      </c>
    </row>
    <row r="25" spans="1:5" ht="43.25" customHeight="1" x14ac:dyDescent="0.35">
      <c r="A25" s="24" t="s">
        <v>51</v>
      </c>
      <c r="B25" s="24" t="s">
        <v>52</v>
      </c>
      <c r="C25" s="25" t="s">
        <v>18</v>
      </c>
      <c r="D25" s="25" t="s">
        <v>166</v>
      </c>
      <c r="E25" s="25" t="s">
        <v>37</v>
      </c>
    </row>
    <row r="26" spans="1:5" x14ac:dyDescent="0.35">
      <c r="A26" s="9"/>
      <c r="B26" s="9"/>
      <c r="C26" s="9"/>
      <c r="D26" s="9"/>
      <c r="E26" s="9"/>
    </row>
    <row r="27" spans="1:5" x14ac:dyDescent="0.35">
      <c r="A27" s="9"/>
      <c r="B27" s="9"/>
      <c r="C27" s="9"/>
      <c r="D27" s="9"/>
      <c r="E27" s="9"/>
    </row>
    <row r="28" spans="1:5" x14ac:dyDescent="0.35">
      <c r="A28" s="9"/>
      <c r="B28" s="9"/>
      <c r="C28" s="9"/>
      <c r="D28" s="9"/>
      <c r="E28" s="9"/>
    </row>
    <row r="29" spans="1:5" x14ac:dyDescent="0.35">
      <c r="A29" s="9"/>
      <c r="B29" s="9"/>
      <c r="C29" s="9"/>
      <c r="D29" s="9"/>
      <c r="E29" s="9"/>
    </row>
    <row r="30" spans="1:5" x14ac:dyDescent="0.35">
      <c r="A30" s="9"/>
      <c r="B30" s="9"/>
      <c r="C30" s="9"/>
      <c r="D30" s="9"/>
      <c r="E30" s="9"/>
    </row>
    <row r="31" spans="1:5" x14ac:dyDescent="0.35">
      <c r="A31" s="9"/>
      <c r="B31" s="9"/>
      <c r="C31" s="9"/>
      <c r="D31" s="9"/>
      <c r="E31" s="9"/>
    </row>
    <row r="32" spans="1:5" x14ac:dyDescent="0.35">
      <c r="A32" s="9"/>
      <c r="B32" s="9"/>
      <c r="C32" s="9"/>
      <c r="D32" s="9"/>
      <c r="E32" s="9"/>
    </row>
    <row r="33" spans="1:5" x14ac:dyDescent="0.35">
      <c r="A33" s="9"/>
      <c r="B33" s="9"/>
      <c r="C33" s="9"/>
      <c r="D33" s="9"/>
      <c r="E33" s="9"/>
    </row>
    <row r="34" spans="1:5" x14ac:dyDescent="0.35">
      <c r="A34" s="9"/>
      <c r="B34" s="9"/>
      <c r="C34" s="9"/>
      <c r="D34" s="9"/>
      <c r="E34" s="9"/>
    </row>
    <row r="35" spans="1:5" x14ac:dyDescent="0.35">
      <c r="A35" s="9"/>
      <c r="B35" s="9"/>
      <c r="C35" s="9"/>
      <c r="D35" s="9"/>
      <c r="E35" s="9"/>
    </row>
    <row r="36" spans="1:5" x14ac:dyDescent="0.35">
      <c r="A36" s="9"/>
      <c r="B36" s="9"/>
      <c r="C36" s="9"/>
      <c r="D36" s="9"/>
      <c r="E36" s="9"/>
    </row>
    <row r="37" spans="1:5" x14ac:dyDescent="0.35">
      <c r="A37" s="9"/>
      <c r="B37" s="9"/>
      <c r="C37" s="9"/>
      <c r="D37" s="9"/>
      <c r="E37" s="9"/>
    </row>
    <row r="38" spans="1:5" x14ac:dyDescent="0.35">
      <c r="A38" s="9"/>
      <c r="B38" s="9"/>
      <c r="C38" s="9"/>
      <c r="D38" s="9"/>
      <c r="E38" s="9"/>
    </row>
    <row r="39" spans="1:5" x14ac:dyDescent="0.35">
      <c r="A39" s="9"/>
      <c r="B39" s="9"/>
      <c r="C39" s="9"/>
      <c r="D39" s="9"/>
      <c r="E39" s="9"/>
    </row>
    <row r="41" spans="1:5" x14ac:dyDescent="0.35">
      <c r="B41" s="15" t="s">
        <v>40</v>
      </c>
      <c r="C41" s="26">
        <f>SUM(C26:C39)</f>
        <v>0</v>
      </c>
    </row>
    <row r="43" spans="1:5" x14ac:dyDescent="0.35">
      <c r="B43" s="15" t="s">
        <v>41</v>
      </c>
      <c r="C43" s="26">
        <f>C21+C41</f>
        <v>0</v>
      </c>
      <c r="D43" s="27" t="s">
        <v>42</v>
      </c>
      <c r="E43" s="28">
        <f>'Study Plan'!$B$75+'Extension Semesters'!C43</f>
        <v>0</v>
      </c>
    </row>
    <row r="45" spans="1:5" ht="15" thickBot="1" x14ac:dyDescent="0.4"/>
    <row r="46" spans="1:5" x14ac:dyDescent="0.35">
      <c r="A46" s="30"/>
      <c r="B46" s="31"/>
      <c r="C46" s="31"/>
      <c r="D46" s="31"/>
      <c r="E46" s="32"/>
    </row>
    <row r="47" spans="1:5" ht="15" thickBot="1" x14ac:dyDescent="0.4">
      <c r="A47" s="33" t="s">
        <v>44</v>
      </c>
      <c r="B47" s="15"/>
      <c r="C47" s="34"/>
      <c r="E47" s="35"/>
    </row>
    <row r="48" spans="1:5" ht="15" thickBot="1" x14ac:dyDescent="0.4">
      <c r="A48" s="36"/>
      <c r="B48" s="37"/>
      <c r="C48" s="37"/>
      <c r="D48" s="37"/>
      <c r="E48" s="38"/>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A49E-A6CF-4DBA-9F1D-22E05D0057EF}">
  <dimension ref="A1:B14"/>
  <sheetViews>
    <sheetView workbookViewId="0">
      <selection activeCell="F2" sqref="F2"/>
    </sheetView>
  </sheetViews>
  <sheetFormatPr defaultRowHeight="14.5" x14ac:dyDescent="0.35"/>
  <cols>
    <col min="2" max="2" width="36.90625" customWidth="1"/>
  </cols>
  <sheetData>
    <row r="1" spans="1:2" x14ac:dyDescent="0.35">
      <c r="A1" t="s">
        <v>126</v>
      </c>
      <c r="B1" t="s">
        <v>101</v>
      </c>
    </row>
    <row r="2" spans="1:2" x14ac:dyDescent="0.35">
      <c r="A2" t="s">
        <v>22</v>
      </c>
      <c r="B2" t="s">
        <v>97</v>
      </c>
    </row>
    <row r="3" spans="1:2" x14ac:dyDescent="0.35">
      <c r="A3" t="s">
        <v>102</v>
      </c>
      <c r="B3" t="s">
        <v>114</v>
      </c>
    </row>
    <row r="4" spans="1:2" x14ac:dyDescent="0.35">
      <c r="A4" t="s">
        <v>103</v>
      </c>
      <c r="B4" t="s">
        <v>115</v>
      </c>
    </row>
    <row r="5" spans="1:2" x14ac:dyDescent="0.35">
      <c r="A5" t="s">
        <v>104</v>
      </c>
      <c r="B5" t="s">
        <v>116</v>
      </c>
    </row>
    <row r="6" spans="1:2" x14ac:dyDescent="0.35">
      <c r="A6" t="s">
        <v>105</v>
      </c>
      <c r="B6" t="s">
        <v>117</v>
      </c>
    </row>
    <row r="7" spans="1:2" x14ac:dyDescent="0.35">
      <c r="A7" t="s">
        <v>106</v>
      </c>
      <c r="B7" t="s">
        <v>118</v>
      </c>
    </row>
    <row r="8" spans="1:2" x14ac:dyDescent="0.35">
      <c r="A8" t="s">
        <v>107</v>
      </c>
      <c r="B8" t="s">
        <v>119</v>
      </c>
    </row>
    <row r="9" spans="1:2" x14ac:dyDescent="0.35">
      <c r="A9" t="s">
        <v>108</v>
      </c>
      <c r="B9" t="s">
        <v>120</v>
      </c>
    </row>
    <row r="10" spans="1:2" x14ac:dyDescent="0.35">
      <c r="A10" t="s">
        <v>109</v>
      </c>
      <c r="B10" t="s">
        <v>121</v>
      </c>
    </row>
    <row r="11" spans="1:2" x14ac:dyDescent="0.35">
      <c r="A11" t="s">
        <v>110</v>
      </c>
      <c r="B11" t="s">
        <v>122</v>
      </c>
    </row>
    <row r="12" spans="1:2" x14ac:dyDescent="0.35">
      <c r="A12" t="s">
        <v>111</v>
      </c>
      <c r="B12" t="s">
        <v>123</v>
      </c>
    </row>
    <row r="13" spans="1:2" x14ac:dyDescent="0.35">
      <c r="A13" t="s">
        <v>112</v>
      </c>
      <c r="B13" t="s">
        <v>124</v>
      </c>
    </row>
    <row r="14" spans="1:2" x14ac:dyDescent="0.35">
      <c r="A14" t="s">
        <v>113</v>
      </c>
      <c r="B14" t="s">
        <v>125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DC668-82E8-4F6C-ABA7-5A0E458CB4A7}">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73E39F82-ABB3-47A3-8A68-B3B99CBEB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17567-7B4B-475B-A431-B162C45646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Entry Advising Form</vt:lpstr>
      <vt:lpstr>Workload Balance</vt:lpstr>
      <vt:lpstr>Extension Semesters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