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autoCompressPictures="0"/>
  <mc:AlternateContent xmlns:mc="http://schemas.openxmlformats.org/markup-compatibility/2006">
    <mc:Choice Requires="x15">
      <x15ac:absPath xmlns:x15ac="http://schemas.microsoft.com/office/spreadsheetml/2010/11/ac" url="https://jacobsuniversity.sharepoint.com/sites/AcademicAdvising-AASInternalOnly/Shared Documents/AAS Internal Only/CURRENT CASES/Entry Advising Forms/F24/New Entry Advising Forms F 24/"/>
    </mc:Choice>
  </mc:AlternateContent>
  <xr:revisionPtr revIDLastSave="88" documentId="13_ncr:1_{92BAEE0E-9A95-4062-820D-A35F50164870}" xr6:coauthVersionLast="47" xr6:coauthVersionMax="47" xr10:uidLastSave="{DD860974-F3B9-4DF3-AEC2-45B1E1736556}"/>
  <bookViews>
    <workbookView xWindow="-110" yWindow="-110" windowWidth="19420" windowHeight="10420" xr2:uid="{00000000-000D-0000-FFFF-FFFF00000000}"/>
  </bookViews>
  <sheets>
    <sheet name="Study Plan" sheetId="1" r:id="rId1"/>
    <sheet name="Lists" sheetId="5" state="hidden" r:id="rId2"/>
    <sheet name="Entry Advising Form" sheetId="4" r:id="rId3"/>
    <sheet name="Workload Balance" sheetId="3" r:id="rId4"/>
    <sheet name="Extension Semesters" sheetId="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E46" i="1"/>
  <c r="A46" i="1"/>
  <c r="F45" i="1"/>
  <c r="E45" i="1"/>
  <c r="A45" i="1"/>
  <c r="D10" i="4"/>
  <c r="A19" i="1"/>
  <c r="A18" i="1"/>
  <c r="F53" i="1"/>
  <c r="E53" i="1"/>
  <c r="F52" i="1"/>
  <c r="E52" i="1"/>
  <c r="F51" i="1"/>
  <c r="E51" i="1"/>
  <c r="F50" i="1"/>
  <c r="E50" i="1"/>
  <c r="F49" i="1"/>
  <c r="E49" i="1"/>
  <c r="F65" i="1" l="1"/>
  <c r="E65" i="1"/>
  <c r="F64" i="1"/>
  <c r="E64" i="1"/>
  <c r="F63" i="1"/>
  <c r="E63" i="1"/>
  <c r="F62" i="1"/>
  <c r="E62" i="1"/>
  <c r="F61" i="1"/>
  <c r="E61" i="1"/>
  <c r="F60" i="1"/>
  <c r="E60" i="1"/>
  <c r="F59" i="1"/>
  <c r="E59" i="1"/>
  <c r="F28" i="1" l="1"/>
  <c r="E28" i="1"/>
  <c r="F29" i="1"/>
  <c r="E29" i="1"/>
  <c r="F25" i="1"/>
  <c r="E25" i="1"/>
  <c r="F30" i="1"/>
  <c r="E30" i="1"/>
  <c r="E26" i="1"/>
  <c r="F26" i="1"/>
  <c r="E27" i="1"/>
  <c r="F27" i="1"/>
  <c r="A40" i="1"/>
  <c r="A38" i="1"/>
  <c r="B25" i="4"/>
  <c r="B24" i="4"/>
  <c r="B8" i="4"/>
  <c r="B7" i="4"/>
  <c r="A7" i="4"/>
  <c r="B6" i="4"/>
  <c r="A6" i="4"/>
  <c r="B5" i="4"/>
  <c r="B4" i="4"/>
  <c r="A4" i="4"/>
  <c r="B3" i="4"/>
  <c r="A3" i="4"/>
  <c r="B20" i="4"/>
  <c r="B19" i="4"/>
  <c r="A19" i="4"/>
  <c r="A20" i="4"/>
  <c r="F40" i="1"/>
  <c r="E40" i="1"/>
  <c r="F39" i="1"/>
  <c r="E39" i="1"/>
  <c r="F38" i="1"/>
  <c r="E38" i="1"/>
  <c r="F37" i="1"/>
  <c r="E37" i="1"/>
  <c r="A8" i="4"/>
  <c r="A5" i="4"/>
  <c r="A25" i="4"/>
  <c r="A24" i="4"/>
  <c r="F24" i="1"/>
  <c r="E24" i="1"/>
  <c r="F23" i="1"/>
  <c r="E23" i="1"/>
  <c r="F76" i="1"/>
  <c r="F75" i="1"/>
  <c r="E15" i="1"/>
  <c r="E16" i="1"/>
  <c r="E17" i="1"/>
  <c r="E18" i="1"/>
  <c r="E19" i="1"/>
  <c r="E14" i="1"/>
  <c r="E76" i="1"/>
  <c r="E75" i="1"/>
  <c r="F69" i="1"/>
  <c r="F70" i="1"/>
  <c r="F71" i="1"/>
  <c r="E69" i="1"/>
  <c r="E70" i="1"/>
  <c r="E71" i="1"/>
  <c r="F31" i="1"/>
  <c r="F32" i="1"/>
  <c r="F33" i="1"/>
  <c r="E31" i="1"/>
  <c r="E32" i="1"/>
  <c r="E33" i="1"/>
  <c r="F15" i="1"/>
  <c r="F16" i="1"/>
  <c r="F17" i="1"/>
  <c r="F18" i="1"/>
  <c r="F19" i="1"/>
  <c r="F14" i="1"/>
  <c r="C41" i="2"/>
  <c r="C21" i="2"/>
  <c r="C43" i="2" s="1"/>
  <c r="D12" i="4" l="1"/>
  <c r="B80" i="1"/>
  <c r="E43" i="2" s="1"/>
  <c r="H80" i="1"/>
  <c r="B4" i="3"/>
  <c r="B5" i="3"/>
  <c r="B6" i="3"/>
  <c r="B7" i="3"/>
  <c r="B8" i="3"/>
  <c r="B9" i="3"/>
  <c r="B10" i="3"/>
  <c r="B3" i="3"/>
  <c r="J82" i="1"/>
  <c r="J80" i="1"/>
  <c r="D14" i="4"/>
  <c r="B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Abo Alatta, Nina</author>
    <author>Ahrens, Mareike</author>
  </authors>
  <commentList>
    <comment ref="D14" authorId="0" shapeId="0" xr:uid="{890A866C-D907-45A4-8244-2C04021A8873}">
      <text>
        <r>
          <rPr>
            <b/>
            <sz val="9"/>
            <color indexed="81"/>
            <rFont val="Tahoma"/>
            <family val="2"/>
          </rPr>
          <t xml:space="preserve">Please select "Earned" from the drop-down menu </t>
        </r>
        <r>
          <rPr>
            <b/>
            <u/>
            <sz val="9"/>
            <color indexed="81"/>
            <rFont val="Tahoma"/>
            <family val="2"/>
          </rPr>
          <t>only for modules you have already completed and passed!</t>
        </r>
        <r>
          <rPr>
            <b/>
            <sz val="9"/>
            <color indexed="81"/>
            <rFont val="Tahoma"/>
            <family val="2"/>
          </rPr>
          <t xml:space="preserve">
For modules you haven't taken yet/modules which you are currently taking or for incomplete modules please select "Planned".</t>
        </r>
      </text>
    </comment>
    <comment ref="H21" authorId="0" shapeId="0" xr:uid="{4318DA86-5357-4732-8336-E9F09D1D342F}">
      <text>
        <r>
          <rPr>
            <b/>
            <sz val="9"/>
            <color indexed="81"/>
            <rFont val="Tahoma"/>
            <family val="2"/>
          </rPr>
          <t>Either select all IBA Core modules or replace 15 CP with minor Core modules.
The Study Program Handbooks list the default minor modules and their respective CPs.</t>
        </r>
        <r>
          <rPr>
            <sz val="9"/>
            <color indexed="81"/>
            <rFont val="Tahoma"/>
            <family val="2"/>
          </rPr>
          <t xml:space="preserve">
</t>
        </r>
      </text>
    </comment>
    <comment ref="F59" authorId="0" shapeId="0" xr:uid="{D9CC1D7C-9E7E-40B1-BCF3-7C7F1FAA5FD9}">
      <text>
        <r>
          <rPr>
            <b/>
            <sz val="9"/>
            <color indexed="81"/>
            <rFont val="Tahoma"/>
            <family val="2"/>
          </rPr>
          <t xml:space="preserve">Please make sure you have followed the official registration procedure and to submitted the relevant documents to CSC.
</t>
        </r>
        <r>
          <rPr>
            <sz val="9"/>
            <color indexed="81"/>
            <rFont val="Tahoma"/>
            <family val="2"/>
          </rPr>
          <t xml:space="preserve">
</t>
        </r>
        <r>
          <rPr>
            <b/>
            <sz val="9"/>
            <color indexed="81"/>
            <rFont val="Tahoma"/>
            <family val="2"/>
          </rPr>
          <t>The CSC seminars are module achievements for the internship module You will be automatically registered for the mandatory courses but need to register yourself for the mandatory elective "Soft Skills" seminars.</t>
        </r>
      </text>
    </comment>
    <comment ref="B87" authorId="1" shapeId="0" xr:uid="{00000000-0006-0000-0000-000006000000}">
      <text>
        <r>
          <rPr>
            <b/>
            <sz val="9"/>
            <color indexed="81"/>
            <rFont val="Tahoma"/>
            <family val="2"/>
          </rPr>
          <t xml:space="preserve">Please list here any further modules/audit modules you have taken.
Courses/modules which you took for your old major and which cannot count towards your new major should also be listed here. </t>
        </r>
        <r>
          <rPr>
            <sz val="9"/>
            <color indexed="81"/>
            <rFont val="Tahoma"/>
            <family val="2"/>
          </rPr>
          <t xml:space="preserve">
</t>
        </r>
      </text>
    </comment>
  </commentList>
</comments>
</file>

<file path=xl/sharedStrings.xml><?xml version="1.0" encoding="utf-8"?>
<sst xmlns="http://schemas.openxmlformats.org/spreadsheetml/2006/main" count="435" uniqueCount="216">
  <si>
    <t xml:space="preserve">Study Plan for </t>
  </si>
  <si>
    <t>Full Name:</t>
  </si>
  <si>
    <t>PLEASE READ THIS SECTION FIRST! Important notes for filling in the template:</t>
  </si>
  <si>
    <t>Credits earned</t>
  </si>
  <si>
    <t>Module number</t>
  </si>
  <si>
    <t>Module name</t>
  </si>
  <si>
    <t>Semester</t>
  </si>
  <si>
    <t>CHOICE modules</t>
  </si>
  <si>
    <t>CORE modules</t>
  </si>
  <si>
    <t>Internship/Start-up and Career Skills</t>
  </si>
  <si>
    <t>CA-INT-900-0</t>
  </si>
  <si>
    <t>Specialization modules</t>
  </si>
  <si>
    <t>Bachelor Thesis &amp; Seminar</t>
  </si>
  <si>
    <t xml:space="preserve">Total Credits required: 45 </t>
  </si>
  <si>
    <t>Total Credits required: 15</t>
  </si>
  <si>
    <t>Note: Only for extra credits taken on top of the 180 ECTS required for your major!</t>
  </si>
  <si>
    <t>Thesis</t>
  </si>
  <si>
    <t>Seminar</t>
  </si>
  <si>
    <t>Usually, you should not plan for more than 35 ECTS/semester. Try to split the courseload in such a way that all semesters are more or less balanced. Don't forget about the possibility to attend courses during the Intersession.</t>
  </si>
  <si>
    <t>Credits planned</t>
  </si>
  <si>
    <t xml:space="preserve">Credits earned: </t>
  </si>
  <si>
    <t xml:space="preserve">Credits planned: </t>
  </si>
  <si>
    <t>Total credits for major:</t>
  </si>
  <si>
    <t>CH-XXX</t>
  </si>
  <si>
    <t>CO-XXX</t>
  </si>
  <si>
    <t xml:space="preserve">Minor </t>
  </si>
  <si>
    <t>Fall xxxx</t>
  </si>
  <si>
    <t>Spring xxxx</t>
  </si>
  <si>
    <t>Specialization</t>
  </si>
  <si>
    <t>Remaining semesters:</t>
  </si>
  <si>
    <t>Minor:</t>
  </si>
  <si>
    <t xml:space="preserve">(Where applicable) Old Major/ Minor:  </t>
  </si>
  <si>
    <t>Study Abroad</t>
  </si>
  <si>
    <t>yes / no</t>
  </si>
  <si>
    <t>Fill in any mandatory elective / minor modules and the "credit earned" /"credits Planned" columns and print the document only once you have finished.  Do not forget your name, any minor, (where applicable) your old Major and your study abroad information at the top of the form.</t>
  </si>
  <si>
    <t>When you don't know exactly which courses/modules you will take in future semesters, especially for those curriculum areas where you have a wider choice, just write in the credits and add a module name (e.g. Big Questions, Specialization modules)</t>
  </si>
  <si>
    <t>Further Modules</t>
  </si>
  <si>
    <t>Fall / Spring xxxx</t>
  </si>
  <si>
    <t>Overview Extension Semesters</t>
  </si>
  <si>
    <t>Semester 7</t>
  </si>
  <si>
    <t>SP / F 20xx</t>
  </si>
  <si>
    <t>Status (m, me)</t>
  </si>
  <si>
    <t>Total credits Semester 7</t>
  </si>
  <si>
    <t>Semester 8</t>
  </si>
  <si>
    <t>Total credits Semester 8</t>
  </si>
  <si>
    <t>Total credits semesters 7 &amp; 8</t>
  </si>
  <si>
    <t>Total Credits Degree</t>
  </si>
  <si>
    <r>
      <t xml:space="preserve">Once you have filled in the template, the total number of credits at the bottom should be 180 ECTS (additional modules/ courses need to be listed in the </t>
    </r>
    <r>
      <rPr>
        <i/>
        <sz val="11"/>
        <color theme="1"/>
        <rFont val="Calibri"/>
        <family val="2"/>
        <scheme val="minor"/>
      </rPr>
      <t>Further Modules</t>
    </r>
    <r>
      <rPr>
        <sz val="11"/>
        <color theme="1"/>
        <rFont val="Calibri"/>
        <family val="2"/>
        <scheme val="minor"/>
      </rPr>
      <t xml:space="preserve"> section).</t>
    </r>
  </si>
  <si>
    <t>Signature Academic Advisor</t>
  </si>
  <si>
    <t>CP</t>
  </si>
  <si>
    <t>Earned or Planned</t>
  </si>
  <si>
    <t xml:space="preserve">Please select: </t>
  </si>
  <si>
    <t>Please select:</t>
  </si>
  <si>
    <r>
      <t xml:space="preserve">If </t>
    </r>
    <r>
      <rPr>
        <i/>
        <sz val="11"/>
        <color theme="1"/>
        <rFont val="Calibri"/>
        <family val="2"/>
        <scheme val="minor"/>
      </rPr>
      <t>Remainig Semesters</t>
    </r>
    <r>
      <rPr>
        <sz val="11"/>
        <color theme="1"/>
        <rFont val="Calibri"/>
        <family val="2"/>
        <scheme val="minor"/>
      </rPr>
      <t xml:space="preserve"> show that you will require additional semesters to those included in your study contract, you will most likely need to apply for an extension of studies. Please be aware that no rebates and scholarships are available for additional semesters. If you have questions rearding this matter, get in touch with Student Financial Services as soon as possible.</t>
    </r>
  </si>
  <si>
    <t>CH-300</t>
  </si>
  <si>
    <t>CH-301</t>
  </si>
  <si>
    <t>Intro to Finance &amp; Accounting</t>
  </si>
  <si>
    <t>CH-310</t>
  </si>
  <si>
    <t>Microeconomics</t>
  </si>
  <si>
    <t>CH-311</t>
  </si>
  <si>
    <t>Macroeconomics</t>
  </si>
  <si>
    <t>CO-604</t>
  </si>
  <si>
    <t>Marketing</t>
  </si>
  <si>
    <t>CO-605</t>
  </si>
  <si>
    <t>Organization &amp; HR Management</t>
  </si>
  <si>
    <t xml:space="preserve">Total Credits required: 20 </t>
  </si>
  <si>
    <t>Applied Calculus</t>
  </si>
  <si>
    <t>Qualitative Research Methods</t>
  </si>
  <si>
    <t>Module Number</t>
  </si>
  <si>
    <t>Module Name</t>
  </si>
  <si>
    <t>Workload CP</t>
  </si>
  <si>
    <t>Fall 2024</t>
  </si>
  <si>
    <t>Spring 2025</t>
  </si>
  <si>
    <t>Total</t>
  </si>
  <si>
    <t>Status</t>
  </si>
  <si>
    <t>m</t>
  </si>
  <si>
    <t>me</t>
  </si>
  <si>
    <t>Methods modules</t>
  </si>
  <si>
    <t>Logic</t>
  </si>
  <si>
    <t>Causation /Correlation</t>
  </si>
  <si>
    <t>Linear Model- Matrices/ Complex Problem Solving</t>
  </si>
  <si>
    <t>Choice Modules</t>
  </si>
  <si>
    <t>CH-132</t>
  </si>
  <si>
    <t>Fundamentals of Earth Sciences</t>
  </si>
  <si>
    <t>CH-133</t>
  </si>
  <si>
    <t>Environmental Systems &amp; Global Change</t>
  </si>
  <si>
    <t>Major Change option after 1 semester based on free Choice module selection:</t>
  </si>
  <si>
    <t>Major Change option after 1 year based on free Choice module selection:</t>
  </si>
  <si>
    <t xml:space="preserve"> Methods Modules</t>
  </si>
  <si>
    <t>Module No.2</t>
  </si>
  <si>
    <t>Free Choice Modules Spring</t>
  </si>
  <si>
    <t>Minor Options</t>
  </si>
  <si>
    <t>Major Change Options after 1 semester</t>
  </si>
  <si>
    <t>Major Change Options after 1 year</t>
  </si>
  <si>
    <t>CH-101</t>
  </si>
  <si>
    <t>General Cell Biology</t>
  </si>
  <si>
    <t>IRPH</t>
  </si>
  <si>
    <t>CH-141</t>
  </si>
  <si>
    <t>Modern Physics</t>
  </si>
  <si>
    <t>CH-231</t>
  </si>
  <si>
    <t>Algorithms &amp; Data Structures</t>
  </si>
  <si>
    <t>CH-240</t>
  </si>
  <si>
    <t>General Industrial Engineering</t>
  </si>
  <si>
    <t>CH-331</t>
  </si>
  <si>
    <t>Introduction to Modern European History</t>
  </si>
  <si>
    <t>CH-701</t>
  </si>
  <si>
    <t>Data Structures &amp; Processing</t>
  </si>
  <si>
    <t>Module No.</t>
  </si>
  <si>
    <t>Free Choice Modules Fall</t>
  </si>
  <si>
    <t>CH-100</t>
  </si>
  <si>
    <t>General Biochemistry</t>
  </si>
  <si>
    <t>CH-140</t>
  </si>
  <si>
    <t>Classical Physics</t>
  </si>
  <si>
    <t>CH-230</t>
  </si>
  <si>
    <t>Programming in C/C++</t>
  </si>
  <si>
    <t>CH-241</t>
  </si>
  <si>
    <t>General Logistics</t>
  </si>
  <si>
    <t>CH-330</t>
  </si>
  <si>
    <t>CH-700</t>
  </si>
  <si>
    <t>CH-210</t>
  </si>
  <si>
    <t>CH-340</t>
  </si>
  <si>
    <t>CH-211</t>
  </si>
  <si>
    <t>CH-341</t>
  </si>
  <si>
    <t>General Electrical Engineering II</t>
  </si>
  <si>
    <t>Essentials of Social Psychology</t>
  </si>
  <si>
    <t>General Electrical Engineering I</t>
  </si>
  <si>
    <t>Essentials of Cognitive Psychology</t>
  </si>
  <si>
    <t>BCCB</t>
  </si>
  <si>
    <t>ESSMER</t>
  </si>
  <si>
    <t>PHDS</t>
  </si>
  <si>
    <t>CS</t>
  </si>
  <si>
    <t>ECE</t>
  </si>
  <si>
    <t>Software Development</t>
  </si>
  <si>
    <t>IEM</t>
  </si>
  <si>
    <t>ISCP</t>
  </si>
  <si>
    <t>SMP</t>
  </si>
  <si>
    <t>Data Science</t>
  </si>
  <si>
    <t>Core Algorithms &amp; Data Structures</t>
  </si>
  <si>
    <t>Introduction to International Relations Theory</t>
  </si>
  <si>
    <t xml:space="preserve">Minor Option based on free Choice module selection: </t>
  </si>
  <si>
    <t>Language &amp; Humanities Modules</t>
  </si>
  <si>
    <t>Total Credits required: 5</t>
  </si>
  <si>
    <t>New Skills Modules</t>
  </si>
  <si>
    <t>Total Credits required: 20</t>
  </si>
  <si>
    <t>Fall 2025</t>
  </si>
  <si>
    <t>Spring 2026</t>
  </si>
  <si>
    <t>Fall 2026</t>
  </si>
  <si>
    <t>Spring 2027</t>
  </si>
  <si>
    <t>Major: IBA</t>
  </si>
  <si>
    <t>CAS-S-IBA-80X</t>
  </si>
  <si>
    <t>CA-IBA-800-T</t>
  </si>
  <si>
    <t>CA-IBA-800-S</t>
  </si>
  <si>
    <t>CO-600</t>
  </si>
  <si>
    <t>Applied Project Management</t>
  </si>
  <si>
    <t>CO-601</t>
  </si>
  <si>
    <t>International Strategic Management</t>
  </si>
  <si>
    <t>CO-603</t>
  </si>
  <si>
    <t>GEM</t>
  </si>
  <si>
    <t>CTNS-NSK-01/02</t>
  </si>
  <si>
    <t xml:space="preserve">CTNS-NSK-03/04  </t>
  </si>
  <si>
    <t xml:space="preserve">CTNS-NSK-07/08 </t>
  </si>
  <si>
    <t>CTNS-NSK-05/06</t>
  </si>
  <si>
    <t>CTNS-CIP-10/ CTNS-NSK-09</t>
  </si>
  <si>
    <t>SDT-103</t>
  </si>
  <si>
    <t>Development in JVM Languages</t>
  </si>
  <si>
    <t>SDT-102</t>
  </si>
  <si>
    <t>CTMS-MAT-08</t>
  </si>
  <si>
    <t>CTMS-MET-04</t>
  </si>
  <si>
    <t>Intro to International Business</t>
  </si>
  <si>
    <t>CO-611</t>
  </si>
  <si>
    <t>CO-612</t>
  </si>
  <si>
    <t>Design Thinking, E-Business &amp; E-Services</t>
  </si>
  <si>
    <t>Entrepreneurial Challenges and Creative Solutions</t>
  </si>
  <si>
    <t>CO-613</t>
  </si>
  <si>
    <t>For the purpose of Entry Advising, please make sure to download, save and then edit this form to ensure all functionalities are accessible. You only need to select the modules for your first year (Choice, Methods, Language &amp; Humanities) at this point with a workload of 30 CP per semester. For a summary of your selections and further instructions, please view the "Entry Advising Form" sheet.</t>
  </si>
  <si>
    <t>CH-320</t>
  </si>
  <si>
    <t>CH-321</t>
  </si>
  <si>
    <t>CA-999-0</t>
  </si>
  <si>
    <t>Info Session CSC Services</t>
  </si>
  <si>
    <t>semester 1</t>
  </si>
  <si>
    <t>CA-999-1</t>
  </si>
  <si>
    <t>Cover Letter &amp; CV Training</t>
  </si>
  <si>
    <t>semester 1 or 2</t>
  </si>
  <si>
    <t>CA-999-14</t>
  </si>
  <si>
    <t>Info Session Internship</t>
  </si>
  <si>
    <t>semester 3</t>
  </si>
  <si>
    <t>CA-999-3</t>
  </si>
  <si>
    <t>Career Fair</t>
  </si>
  <si>
    <t>semester 4</t>
  </si>
  <si>
    <t>CA-999-XX</t>
  </si>
  <si>
    <t>Soft Skills 1</t>
  </si>
  <si>
    <t>semester 3 / 4</t>
  </si>
  <si>
    <t>Soft Skills 2</t>
  </si>
  <si>
    <t>For the purpose of applying for an extension, please fill in the corresponding sheet of this form!</t>
  </si>
  <si>
    <t>Fall xxxx or Spring xxxx</t>
  </si>
  <si>
    <t>Function in the curriculum (Choice, Core, Methods, New Skills, Language/ Humanities)</t>
  </si>
  <si>
    <t>Argumentation, Data Visualization &amp; Communication</t>
  </si>
  <si>
    <t>Community Impact Project/ Agency, Leadership &amp; Accountability</t>
  </si>
  <si>
    <t>CTNS-CIP-10: Fall xxxx or Spring xxxx CTNS-NSK-09: Spring xxxx</t>
  </si>
  <si>
    <t>CH-212</t>
  </si>
  <si>
    <t>Foundations of Communications and Electronics</t>
  </si>
  <si>
    <t>CH-222</t>
  </si>
  <si>
    <t>Mathematical &amp; Physical Foundations of Robotics II</t>
  </si>
  <si>
    <t>Introduction to Social Sciences II</t>
  </si>
  <si>
    <t>CH-221</t>
  </si>
  <si>
    <t>Mathematical &amp; Physical Foundations of Robotics I</t>
  </si>
  <si>
    <t>Introduction to Social Sciences I</t>
  </si>
  <si>
    <t>Introduction to Data Science</t>
  </si>
  <si>
    <t>SDT-104</t>
  </si>
  <si>
    <t>Scientific Programming in Python</t>
  </si>
  <si>
    <t>Fall 2027</t>
  </si>
  <si>
    <t>Spring 2028</t>
  </si>
  <si>
    <t>If you are choosing German as a complete beginner, pleaser register for German A1.1 and make sure to also register for the correct course (small group) in Campus Net. German has mandatory attendance as a module achievement, meaning you cannot take the exam if you have missed more than 3 classes. You therefore cannot register after the 03.09.24. If you have already started learning German, you will need to take a placement test to ensure you are allocated your correct level.</t>
  </si>
  <si>
    <t>RIS</t>
  </si>
  <si>
    <t>Digital Transformation &amp; Info Economy</t>
  </si>
  <si>
    <t>Entrepreneurship &amp;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</si>
</sst>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8"/>
      <color theme="0"/>
      <name val="Calibri"/>
      <family val="2"/>
      <scheme val="minor"/>
    </font>
    <font>
      <b/>
      <sz val="16"/>
      <color theme="0"/>
      <name val="Calibri"/>
      <family val="2"/>
    </font>
    <font>
      <sz val="9"/>
      <color indexed="81"/>
      <name val="Tahoma"/>
      <family val="2"/>
    </font>
    <font>
      <b/>
      <sz val="9"/>
      <color indexed="81"/>
      <name val="Tahoma"/>
      <family val="2"/>
    </font>
    <font>
      <b/>
      <u/>
      <sz val="11"/>
      <color theme="1"/>
      <name val="Calibri"/>
      <family val="2"/>
      <scheme val="minor"/>
    </font>
    <font>
      <b/>
      <u/>
      <sz val="9"/>
      <color indexed="81"/>
      <name val="Tahoma"/>
      <family val="2"/>
    </font>
    <font>
      <b/>
      <u/>
      <sz val="11"/>
      <color rgb="FFFF0000"/>
      <name val="Calibri"/>
      <family val="2"/>
      <scheme val="minor"/>
    </font>
    <font>
      <sz val="11"/>
      <color rgb="FF00B050"/>
      <name val="Calibri"/>
      <family val="2"/>
      <scheme val="minor"/>
    </font>
    <font>
      <i/>
      <sz val="11"/>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0000"/>
        <bgColor indexed="64"/>
      </patternFill>
    </fill>
    <fill>
      <patternFill patternType="solid">
        <fgColor rgb="FFCCFF99"/>
        <bgColor indexed="64"/>
      </patternFill>
    </fill>
    <fill>
      <patternFill patternType="solid">
        <fgColor rgb="FFFFCCCC"/>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s>
  <borders count="29">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s>
  <cellStyleXfs count="1">
    <xf numFmtId="0" fontId="0" fillId="0" borderId="0"/>
  </cellStyleXfs>
  <cellXfs count="115">
    <xf numFmtId="0" fontId="0" fillId="0" borderId="0" xfId="0"/>
    <xf numFmtId="0" fontId="0" fillId="0" borderId="1" xfId="0" applyBorder="1"/>
    <xf numFmtId="0" fontId="0" fillId="2" borderId="4" xfId="0" applyFill="1" applyBorder="1"/>
    <xf numFmtId="0" fontId="0" fillId="2" borderId="5" xfId="0" applyFill="1" applyBorder="1"/>
    <xf numFmtId="0" fontId="4" fillId="4" borderId="0" xfId="0" applyFont="1" applyFill="1"/>
    <xf numFmtId="0" fontId="4" fillId="4" borderId="1" xfId="0" applyFont="1" applyFill="1" applyBorder="1"/>
    <xf numFmtId="0" fontId="5" fillId="4" borderId="0" xfId="0" applyFont="1" applyFill="1"/>
    <xf numFmtId="0" fontId="0" fillId="3" borderId="2" xfId="0" applyFill="1" applyBorder="1" applyAlignment="1" applyProtection="1">
      <alignment wrapText="1"/>
      <protection locked="0"/>
    </xf>
    <xf numFmtId="1" fontId="0" fillId="3" borderId="2" xfId="0" applyNumberFormat="1" applyFill="1" applyBorder="1" applyAlignment="1" applyProtection="1">
      <alignment wrapText="1"/>
      <protection locked="0"/>
    </xf>
    <xf numFmtId="2" fontId="0" fillId="3" borderId="2" xfId="0" applyNumberFormat="1" applyFill="1" applyBorder="1" applyAlignment="1" applyProtection="1">
      <alignment wrapText="1"/>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xf numFmtId="0" fontId="1" fillId="0" borderId="0" xfId="0" applyFont="1"/>
    <xf numFmtId="2" fontId="2" fillId="0" borderId="0" xfId="0" applyNumberFormat="1" applyFont="1" applyAlignment="1">
      <alignment horizontal="left"/>
    </xf>
    <xf numFmtId="2" fontId="8" fillId="0" borderId="0" xfId="0" applyNumberFormat="1" applyFont="1"/>
    <xf numFmtId="2" fontId="8" fillId="0" borderId="0" xfId="0" applyNumberFormat="1" applyFont="1" applyAlignment="1">
      <alignment horizontal="left"/>
    </xf>
    <xf numFmtId="2" fontId="10" fillId="0" borderId="0" xfId="0" applyNumberFormat="1" applyFont="1"/>
    <xf numFmtId="2" fontId="10" fillId="0" borderId="0" xfId="0" applyNumberFormat="1" applyFont="1" applyAlignment="1">
      <alignment horizontal="left"/>
    </xf>
    <xf numFmtId="0" fontId="11" fillId="0" borderId="0" xfId="0" applyFont="1"/>
    <xf numFmtId="0" fontId="2" fillId="3" borderId="2" xfId="0" applyFont="1" applyFill="1" applyBorder="1" applyAlignment="1" applyProtection="1">
      <alignment wrapText="1"/>
      <protection locked="0"/>
    </xf>
    <xf numFmtId="0" fontId="0" fillId="5" borderId="2" xfId="0" applyFill="1" applyBorder="1" applyAlignment="1" applyProtection="1">
      <alignment wrapText="1"/>
      <protection locked="0"/>
    </xf>
    <xf numFmtId="2" fontId="0" fillId="5" borderId="2" xfId="0" applyNumberFormat="1" applyFill="1" applyBorder="1" applyAlignment="1" applyProtection="1">
      <alignment wrapText="1"/>
      <protection locked="0"/>
    </xf>
    <xf numFmtId="0" fontId="2" fillId="0" borderId="2" xfId="0" applyFont="1" applyBorder="1"/>
    <xf numFmtId="0" fontId="2" fillId="0" borderId="2" xfId="0" applyFont="1" applyBorder="1" applyAlignment="1">
      <alignment wrapText="1"/>
    </xf>
    <xf numFmtId="1" fontId="0" fillId="0" borderId="0" xfId="0" applyNumberFormat="1"/>
    <xf numFmtId="0" fontId="8" fillId="0" borderId="0" xfId="0" applyFont="1"/>
    <xf numFmtId="2" fontId="0" fillId="0" borderId="0" xfId="0" applyNumberFormat="1"/>
    <xf numFmtId="0" fontId="2" fillId="3" borderId="2" xfId="0" applyFont="1" applyFill="1" applyBorder="1" applyAlignment="1" applyProtection="1">
      <alignment horizontal="left" wrapText="1"/>
      <protection locked="0"/>
    </xf>
    <xf numFmtId="1" fontId="0" fillId="3" borderId="14" xfId="0" applyNumberFormat="1" applyFill="1" applyBorder="1" applyAlignment="1" applyProtection="1">
      <alignment wrapText="1"/>
      <protection locked="0"/>
    </xf>
    <xf numFmtId="0" fontId="0" fillId="3" borderId="14" xfId="0" applyFill="1" applyBorder="1" applyAlignment="1" applyProtection="1">
      <alignment wrapText="1"/>
      <protection locked="0"/>
    </xf>
    <xf numFmtId="1" fontId="0" fillId="5" borderId="15" xfId="0" applyNumberFormat="1" applyFill="1" applyBorder="1" applyAlignment="1" applyProtection="1">
      <alignment wrapText="1"/>
      <protection locked="0"/>
    </xf>
    <xf numFmtId="0" fontId="0" fillId="5" borderId="16" xfId="0" applyFill="1" applyBorder="1" applyAlignment="1" applyProtection="1">
      <alignment wrapText="1"/>
      <protection locked="0"/>
    </xf>
    <xf numFmtId="0" fontId="0" fillId="5" borderId="17" xfId="0" applyFill="1" applyBorder="1" applyAlignment="1" applyProtection="1">
      <alignment wrapText="1"/>
      <protection locked="0"/>
    </xf>
    <xf numFmtId="1" fontId="0" fillId="5" borderId="18" xfId="0" applyNumberFormat="1" applyFill="1" applyBorder="1" applyAlignment="1" applyProtection="1">
      <alignment wrapText="1"/>
      <protection locked="0"/>
    </xf>
    <xf numFmtId="0" fontId="0" fillId="5" borderId="19" xfId="0" applyFill="1" applyBorder="1" applyAlignment="1" applyProtection="1">
      <alignment wrapText="1"/>
      <protection locked="0"/>
    </xf>
    <xf numFmtId="1" fontId="0" fillId="5" borderId="20" xfId="0" applyNumberFormat="1" applyFill="1" applyBorder="1" applyAlignment="1" applyProtection="1">
      <alignment wrapText="1"/>
      <protection locked="0"/>
    </xf>
    <xf numFmtId="0" fontId="0" fillId="5" borderId="21" xfId="0" applyFill="1" applyBorder="1" applyAlignment="1" applyProtection="1">
      <alignment wrapText="1"/>
      <protection locked="0"/>
    </xf>
    <xf numFmtId="0" fontId="0" fillId="5" borderId="22" xfId="0" applyFill="1" applyBorder="1" applyAlignment="1" applyProtection="1">
      <alignment wrapText="1"/>
      <protection locked="0"/>
    </xf>
    <xf numFmtId="0" fontId="0" fillId="0" borderId="6" xfId="0" applyBorder="1"/>
    <xf numFmtId="0" fontId="0" fillId="0" borderId="7" xfId="0" applyBorder="1"/>
    <xf numFmtId="0" fontId="0" fillId="0" borderId="8" xfId="0" applyBorder="1"/>
    <xf numFmtId="0" fontId="8" fillId="0" borderId="9" xfId="0" applyFont="1" applyBorder="1"/>
    <xf numFmtId="0" fontId="2" fillId="0" borderId="12" xfId="0" applyFont="1" applyBorder="1"/>
    <xf numFmtId="0" fontId="0" fillId="0" borderId="10" xfId="0" applyBorder="1"/>
    <xf numFmtId="0" fontId="0" fillId="0" borderId="11" xfId="0" applyBorder="1"/>
    <xf numFmtId="0" fontId="0" fillId="0" borderId="12" xfId="0" applyBorder="1"/>
    <xf numFmtId="0" fontId="0" fillId="0" borderId="13" xfId="0" applyBorder="1"/>
    <xf numFmtId="2" fontId="3" fillId="7" borderId="23" xfId="0" applyNumberFormat="1" applyFont="1" applyFill="1" applyBorder="1"/>
    <xf numFmtId="2" fontId="0" fillId="3" borderId="2" xfId="0" applyNumberFormat="1" applyFill="1" applyBorder="1" applyAlignment="1">
      <alignment wrapText="1"/>
    </xf>
    <xf numFmtId="2" fontId="0" fillId="5" borderId="2" xfId="0" applyNumberFormat="1" applyFill="1" applyBorder="1" applyAlignment="1">
      <alignment wrapText="1"/>
    </xf>
    <xf numFmtId="2" fontId="0" fillId="3" borderId="14" xfId="0" applyNumberFormat="1" applyFill="1" applyBorder="1" applyAlignment="1">
      <alignment wrapText="1"/>
    </xf>
    <xf numFmtId="2" fontId="0" fillId="5" borderId="16" xfId="0" applyNumberFormat="1" applyFill="1" applyBorder="1" applyAlignment="1">
      <alignment wrapText="1"/>
    </xf>
    <xf numFmtId="2" fontId="0" fillId="5" borderId="21" xfId="0" applyNumberFormat="1" applyFill="1" applyBorder="1" applyAlignment="1">
      <alignment wrapText="1"/>
    </xf>
    <xf numFmtId="2" fontId="13" fillId="3" borderId="2" xfId="0" applyNumberFormat="1" applyFont="1" applyFill="1" applyBorder="1" applyAlignment="1">
      <alignment wrapText="1"/>
    </xf>
    <xf numFmtId="2" fontId="0" fillId="3" borderId="14" xfId="0" applyNumberFormat="1" applyFill="1" applyBorder="1" applyAlignment="1" applyProtection="1">
      <alignment wrapText="1"/>
      <protection locked="0"/>
    </xf>
    <xf numFmtId="2" fontId="0" fillId="5" borderId="24" xfId="0" applyNumberFormat="1" applyFill="1" applyBorder="1" applyAlignment="1" applyProtection="1">
      <alignment wrapText="1"/>
      <protection locked="0"/>
    </xf>
    <xf numFmtId="2" fontId="0" fillId="5" borderId="3" xfId="0" applyNumberFormat="1" applyFill="1" applyBorder="1" applyAlignment="1" applyProtection="1">
      <alignment wrapText="1"/>
      <protection locked="0"/>
    </xf>
    <xf numFmtId="2" fontId="0" fillId="5" borderId="25" xfId="0" applyNumberFormat="1" applyFill="1" applyBorder="1" applyAlignment="1" applyProtection="1">
      <alignment wrapText="1"/>
      <protection locked="0"/>
    </xf>
    <xf numFmtId="2" fontId="0" fillId="5" borderId="26" xfId="0" applyNumberFormat="1" applyFill="1" applyBorder="1" applyAlignment="1">
      <alignment wrapText="1"/>
    </xf>
    <xf numFmtId="2" fontId="0" fillId="5" borderId="5" xfId="0" applyNumberFormat="1" applyFill="1" applyBorder="1" applyAlignment="1">
      <alignment wrapText="1"/>
    </xf>
    <xf numFmtId="2" fontId="0" fillId="5" borderId="27" xfId="0" applyNumberFormat="1" applyFill="1" applyBorder="1" applyAlignment="1">
      <alignment wrapText="1"/>
    </xf>
    <xf numFmtId="0" fontId="0" fillId="0" borderId="2" xfId="0" applyBorder="1"/>
    <xf numFmtId="0" fontId="0" fillId="0" borderId="28" xfId="0" applyBorder="1"/>
    <xf numFmtId="0" fontId="3" fillId="2" borderId="3" xfId="0" applyFont="1" applyFill="1" applyBorder="1"/>
    <xf numFmtId="2" fontId="0" fillId="5" borderId="24" xfId="0" applyNumberFormat="1" applyFill="1" applyBorder="1" applyAlignment="1">
      <alignment wrapText="1"/>
    </xf>
    <xf numFmtId="2" fontId="0" fillId="5" borderId="3" xfId="0" applyNumberFormat="1" applyFill="1" applyBorder="1" applyAlignment="1">
      <alignment wrapText="1"/>
    </xf>
    <xf numFmtId="2" fontId="0" fillId="5" borderId="25" xfId="0" applyNumberFormat="1" applyFill="1" applyBorder="1" applyAlignment="1">
      <alignment wrapText="1"/>
    </xf>
    <xf numFmtId="1" fontId="0" fillId="8" borderId="2" xfId="0" applyNumberFormat="1" applyFill="1" applyBorder="1" applyAlignment="1" applyProtection="1">
      <alignment wrapText="1"/>
      <protection locked="0"/>
    </xf>
    <xf numFmtId="2" fontId="0" fillId="8" borderId="2" xfId="0" applyNumberFormat="1" applyFill="1" applyBorder="1" applyAlignment="1">
      <alignment wrapText="1"/>
    </xf>
    <xf numFmtId="2" fontId="0" fillId="8" borderId="2" xfId="0" applyNumberFormat="1" applyFill="1" applyBorder="1" applyAlignment="1" applyProtection="1">
      <alignment wrapText="1"/>
      <protection locked="0"/>
    </xf>
    <xf numFmtId="0" fontId="0" fillId="8" borderId="2" xfId="0" applyFill="1" applyBorder="1" applyAlignment="1" applyProtection="1">
      <alignment wrapText="1"/>
      <protection locked="0"/>
    </xf>
    <xf numFmtId="0" fontId="0" fillId="3" borderId="2" xfId="0" applyFill="1" applyBorder="1"/>
    <xf numFmtId="1" fontId="0" fillId="5" borderId="2" xfId="0" applyNumberFormat="1" applyFill="1" applyBorder="1"/>
    <xf numFmtId="0" fontId="0" fillId="5" borderId="2" xfId="0" applyFill="1" applyBorder="1"/>
    <xf numFmtId="1" fontId="0" fillId="8" borderId="2" xfId="0" applyNumberFormat="1" applyFill="1" applyBorder="1" applyAlignment="1">
      <alignment wrapText="1"/>
    </xf>
    <xf numFmtId="1" fontId="0" fillId="8" borderId="2" xfId="0" applyNumberFormat="1" applyFill="1" applyBorder="1"/>
    <xf numFmtId="1" fontId="0" fillId="5" borderId="2" xfId="0" applyNumberFormat="1" applyFill="1" applyBorder="1" applyAlignment="1">
      <alignment wrapText="1"/>
    </xf>
    <xf numFmtId="0" fontId="14" fillId="0" borderId="0" xfId="0" applyFont="1"/>
    <xf numFmtId="2" fontId="0" fillId="5" borderId="2" xfId="0" applyNumberFormat="1" applyFill="1" applyBorder="1"/>
    <xf numFmtId="0" fontId="0" fillId="9" borderId="2" xfId="0" applyFill="1" applyBorder="1" applyAlignment="1" applyProtection="1">
      <alignment wrapText="1"/>
      <protection locked="0"/>
    </xf>
    <xf numFmtId="2" fontId="13" fillId="9" borderId="2" xfId="0" applyNumberFormat="1" applyFont="1" applyFill="1" applyBorder="1" applyAlignment="1">
      <alignment wrapText="1"/>
    </xf>
    <xf numFmtId="2" fontId="0" fillId="9" borderId="2" xfId="0" applyNumberFormat="1" applyFill="1" applyBorder="1" applyAlignment="1" applyProtection="1">
      <alignment wrapText="1"/>
      <protection locked="0"/>
    </xf>
    <xf numFmtId="2" fontId="0" fillId="9" borderId="2" xfId="0" applyNumberFormat="1" applyFill="1" applyBorder="1" applyAlignment="1">
      <alignment wrapText="1"/>
    </xf>
    <xf numFmtId="1" fontId="0" fillId="9" borderId="2" xfId="0" applyNumberFormat="1" applyFill="1" applyBorder="1" applyAlignment="1">
      <alignment wrapText="1"/>
    </xf>
    <xf numFmtId="1" fontId="0" fillId="3" borderId="2" xfId="0" applyNumberFormat="1" applyFill="1" applyBorder="1" applyAlignment="1">
      <alignment wrapText="1"/>
    </xf>
    <xf numFmtId="0" fontId="0" fillId="3" borderId="2" xfId="0" applyFill="1" applyBorder="1" applyAlignment="1">
      <alignment wrapText="1"/>
    </xf>
    <xf numFmtId="1" fontId="13" fillId="3" borderId="2" xfId="0" applyNumberFormat="1" applyFont="1" applyFill="1" applyBorder="1" applyAlignment="1" applyProtection="1">
      <alignment wrapText="1"/>
      <protection locked="0"/>
    </xf>
    <xf numFmtId="0" fontId="13" fillId="3" borderId="2" xfId="0" applyFont="1" applyFill="1" applyBorder="1" applyAlignment="1" applyProtection="1">
      <alignment wrapText="1"/>
      <protection locked="0"/>
    </xf>
    <xf numFmtId="2" fontId="13" fillId="3" borderId="2" xfId="0" applyNumberFormat="1" applyFont="1" applyFill="1" applyBorder="1" applyAlignment="1" applyProtection="1">
      <alignment wrapText="1"/>
      <protection locked="0"/>
    </xf>
    <xf numFmtId="0" fontId="2" fillId="3" borderId="4" xfId="0" applyFont="1" applyFill="1" applyBorder="1" applyAlignment="1" applyProtection="1">
      <alignment horizontal="left" wrapText="1"/>
      <protection locked="0"/>
    </xf>
    <xf numFmtId="0" fontId="0" fillId="6" borderId="6" xfId="0" applyFill="1" applyBorder="1" applyAlignment="1">
      <alignment horizontal="left" wrapText="1"/>
    </xf>
    <xf numFmtId="0" fontId="0" fillId="6" borderId="7" xfId="0" applyFill="1" applyBorder="1" applyAlignment="1">
      <alignment horizontal="left" wrapText="1"/>
    </xf>
    <xf numFmtId="0" fontId="0" fillId="6" borderId="8" xfId="0"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0" fillId="6" borderId="13" xfId="0" applyFill="1" applyBorder="1" applyAlignment="1">
      <alignment horizontal="left" wrapText="1"/>
    </xf>
    <xf numFmtId="0" fontId="0" fillId="6" borderId="9" xfId="0" applyFill="1" applyBorder="1" applyAlignment="1">
      <alignment horizontal="left" wrapText="1"/>
    </xf>
    <xf numFmtId="0" fontId="0" fillId="6" borderId="0" xfId="0" applyFill="1" applyAlignment="1">
      <alignment horizontal="left" wrapText="1"/>
    </xf>
    <xf numFmtId="0" fontId="0" fillId="6" borderId="10" xfId="0" applyFill="1" applyBorder="1" applyAlignment="1">
      <alignment horizontal="left" wrapText="1"/>
    </xf>
    <xf numFmtId="0" fontId="2" fillId="3" borderId="2" xfId="0" applyFont="1" applyFill="1" applyBorder="1" applyAlignment="1" applyProtection="1">
      <alignment horizontal="left" wrapText="1"/>
      <protection locked="0"/>
    </xf>
    <xf numFmtId="0" fontId="0" fillId="0" borderId="0" xfId="0"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3" fillId="0" borderId="0" xfId="0" applyFont="1" applyAlignment="1">
      <alignment horizontal="center"/>
    </xf>
    <xf numFmtId="0" fontId="0" fillId="0" borderId="6"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cellXfs>
  <cellStyles count="1">
    <cellStyle name="Normal" xfId="0" builtinId="0"/>
  </cellStyles>
  <dxfs count="3">
    <dxf>
      <font>
        <condense val="0"/>
        <extend val="0"/>
        <color rgb="FF9C0006"/>
      </font>
      <fill>
        <patternFill>
          <bgColor rgb="FFFFC7CE"/>
        </patternFill>
      </fill>
    </dxf>
    <dxf>
      <font>
        <color auto="1"/>
      </font>
      <fill>
        <patternFill>
          <bgColor rgb="FFFF0000"/>
        </patternFill>
      </fill>
    </dxf>
    <dxf>
      <font>
        <condense val="0"/>
        <extend val="0"/>
        <color rgb="FF9C0006"/>
      </font>
      <fill>
        <patternFill>
          <bgColor rgb="FFFFC7CE"/>
        </patternFill>
      </fill>
    </dxf>
  </dxfs>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12700</xdr:colOff>
      <xdr:row>1</xdr:row>
      <xdr:rowOff>158750</xdr:rowOff>
    </xdr:from>
    <xdr:to>
      <xdr:col>11</xdr:col>
      <xdr:colOff>0</xdr:colOff>
      <xdr:row>16</xdr:row>
      <xdr:rowOff>57150</xdr:rowOff>
    </xdr:to>
    <xdr:sp macro="" textlink="">
      <xdr:nvSpPr>
        <xdr:cNvPr id="2" name="TextBox 1">
          <a:extLst>
            <a:ext uri="{FF2B5EF4-FFF2-40B4-BE49-F238E27FC236}">
              <a16:creationId xmlns:a16="http://schemas.microsoft.com/office/drawing/2014/main" id="{26C93DA0-89E9-4974-A519-9171919E3C31}"/>
            </a:ext>
          </a:extLst>
        </xdr:cNvPr>
        <xdr:cNvSpPr txBox="1"/>
      </xdr:nvSpPr>
      <xdr:spPr>
        <a:xfrm>
          <a:off x="6661150" y="393700"/>
          <a:ext cx="3035300" cy="266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This is an overview of the modules you need to register yourself for in your first and second semesters. </a:t>
          </a:r>
        </a:p>
        <a:p>
          <a:r>
            <a:rPr lang="de-DE" sz="1100"/>
            <a:t>-&gt;You can select modules marked as "me" (mandatory elective) from the drop-down menu in the respective area in the "Study Plan" sheet of this document. </a:t>
          </a:r>
        </a:p>
        <a:p>
          <a:r>
            <a:rPr lang="de-DE" sz="1100"/>
            <a:t>-&gt;</a:t>
          </a:r>
          <a:r>
            <a:rPr lang="de-DE" sz="1100" baseline="0"/>
            <a:t> </a:t>
          </a:r>
          <a:r>
            <a:rPr lang="de-DE" sz="1100" baseline="0">
              <a:solidFill>
                <a:srgbClr val="FF0000"/>
              </a:solidFill>
            </a:rPr>
            <a:t>Registrations are not automatic! </a:t>
          </a:r>
          <a:r>
            <a:rPr lang="de-DE" sz="1100" baseline="0"/>
            <a:t>Make sure to follow the instructions you received from Registrar Services and to </a:t>
          </a:r>
          <a:r>
            <a:rPr lang="de-DE" sz="1100" b="1" baseline="0"/>
            <a:t>register yourself for both the modules and module components in Campus Net (e.g. module CH-132, module components CH-132-A and CH-132-B)</a:t>
          </a:r>
          <a:endParaRPr lang="de-DE" sz="1100" b="1"/>
        </a:p>
        <a:p>
          <a:r>
            <a:rPr lang="de-DE" sz="1100"/>
            <a:t>-&gt;</a:t>
          </a:r>
          <a:r>
            <a:rPr lang="de-DE" sz="1100">
              <a:solidFill>
                <a:srgbClr val="FF0000"/>
              </a:solidFill>
            </a:rPr>
            <a:t>The registration period for the fall 2024 semester is from 24.08. to 03.09.24.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9DE859-F250-4020-AFEE-32BFA5E51CF4}" name="Table5" displayName="Table5" ref="F1:F14" totalsRowShown="0">
  <autoFilter ref="F1:F14" xr:uid="{5E3C4567-5E35-45B4-92FD-693997D3F93D}"/>
  <tableColumns count="1">
    <tableColumn id="1" xr3:uid="{5B5A765F-B1C4-473E-B7AD-0A2D8CDCABD2}" name="Minor Option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412743-7D50-4CAB-A31E-C1E91117067A}" name="Table6" displayName="Table6" ref="H1:H6" totalsRowShown="0">
  <autoFilter ref="H1:H6" xr:uid="{53BF5A91-F685-4B2A-ABA9-63F082B252C5}"/>
  <tableColumns count="1">
    <tableColumn id="1" xr3:uid="{51503423-8BC5-4BD5-B3D0-39B4AAFE33D4}" name="Major Change Options after 1 semester"/>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6B66B1-87C0-45DA-97ED-D28F72C118AD}" name="Table7" displayName="Table7" ref="J1:J6" totalsRowShown="0">
  <autoFilter ref="J1:J6" xr:uid="{10D12992-D6BE-4056-96E7-AF203E27B9F0}"/>
  <tableColumns count="1">
    <tableColumn id="1" xr3:uid="{4EFD82B8-83B8-40D9-9BC5-101372C0F892}" name="Major Change Options after 1 year"/>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30F52D7-6CAD-4A3D-85E8-2B8448C8A259}" name="Table8" displayName="Table8" ref="A1:D16" totalsRowShown="0">
  <autoFilter ref="A1:D16" xr:uid="{1D0CF3BE-2217-44EA-884F-C9BAC1D2D120}"/>
  <tableColumns count="4">
    <tableColumn id="1" xr3:uid="{AEC78537-91B6-4E8C-A6FC-D59FCA0BEB48}" name="Module No."/>
    <tableColumn id="2" xr3:uid="{8C9F319E-55D0-40DC-B221-44B08D938C55}" name="Free Choice Modules Fall"/>
    <tableColumn id="4" xr3:uid="{C7163739-0730-44B6-A853-5A4327C87F11}" name="Module No.2"/>
    <tableColumn id="5" xr3:uid="{46DF33EE-6922-4119-AF79-B281EA11B649}" name="Free Choice Modules Spring"/>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2"/>
  <sheetViews>
    <sheetView tabSelected="1" topLeftCell="A33" zoomScale="80" zoomScaleNormal="80" workbookViewId="0">
      <selection activeCell="B45" sqref="B45"/>
    </sheetView>
  </sheetViews>
  <sheetFormatPr defaultColWidth="8.81640625" defaultRowHeight="14.5" x14ac:dyDescent="0.35"/>
  <cols>
    <col min="1" max="1" width="18.81640625" customWidth="1"/>
    <col min="2" max="2" width="37.1796875" customWidth="1"/>
    <col min="3" max="3" width="10.90625" customWidth="1"/>
    <col min="4" max="4" width="13" customWidth="1"/>
    <col min="7" max="7" width="12.453125" customWidth="1"/>
    <col min="8" max="8" width="33.08984375" customWidth="1"/>
    <col min="9" max="9" width="24.81640625" customWidth="1"/>
    <col min="10" max="10" width="14.81640625" customWidth="1"/>
    <col min="11" max="11" width="13.1796875" customWidth="1"/>
  </cols>
  <sheetData>
    <row r="1" spans="1:10" ht="21" customHeight="1" x14ac:dyDescent="0.45">
      <c r="A1" s="66" t="s">
        <v>0</v>
      </c>
      <c r="B1" s="92" t="s">
        <v>1</v>
      </c>
      <c r="C1" s="92"/>
      <c r="D1" s="92"/>
      <c r="E1" s="2"/>
      <c r="F1" s="2"/>
      <c r="G1" s="2"/>
      <c r="H1" s="22" t="s">
        <v>148</v>
      </c>
      <c r="I1" s="22" t="s">
        <v>30</v>
      </c>
      <c r="J1" s="3"/>
    </row>
    <row r="2" spans="1:10" ht="14.5" customHeight="1" x14ac:dyDescent="0.35">
      <c r="H2" s="102" t="s">
        <v>31</v>
      </c>
      <c r="I2" s="102"/>
      <c r="J2" s="1"/>
    </row>
    <row r="3" spans="1:10" ht="21.75" customHeight="1" x14ac:dyDescent="0.35">
      <c r="H3" s="30" t="s">
        <v>32</v>
      </c>
      <c r="I3" s="30" t="s">
        <v>33</v>
      </c>
      <c r="J3" s="1"/>
    </row>
    <row r="4" spans="1:10" ht="29.25" customHeight="1" thickBot="1" x14ac:dyDescent="0.6">
      <c r="A4" s="6" t="s">
        <v>2</v>
      </c>
      <c r="B4" s="4"/>
      <c r="C4" s="4"/>
      <c r="D4" s="4"/>
      <c r="E4" s="4"/>
      <c r="F4" s="4"/>
      <c r="G4" s="4"/>
      <c r="H4" s="4"/>
      <c r="I4" s="4"/>
      <c r="J4" s="5"/>
    </row>
    <row r="5" spans="1:10" ht="44" customHeight="1" thickBot="1" x14ac:dyDescent="0.4">
      <c r="A5" s="109" t="s">
        <v>174</v>
      </c>
      <c r="B5" s="109"/>
      <c r="C5" s="109"/>
      <c r="D5" s="109"/>
      <c r="E5" s="109"/>
      <c r="F5" s="109"/>
      <c r="G5" s="109"/>
      <c r="H5" s="109"/>
      <c r="I5" s="109"/>
      <c r="J5" s="110"/>
    </row>
    <row r="6" spans="1:10" ht="30.75" customHeight="1" x14ac:dyDescent="0.35">
      <c r="A6" s="107" t="s">
        <v>34</v>
      </c>
      <c r="B6" s="107"/>
      <c r="C6" s="107"/>
      <c r="D6" s="107"/>
      <c r="E6" s="107"/>
      <c r="F6" s="107"/>
      <c r="G6" s="107"/>
      <c r="H6" s="107"/>
      <c r="I6" s="107"/>
      <c r="J6" s="108"/>
    </row>
    <row r="7" spans="1:10" ht="31.5" customHeight="1" x14ac:dyDescent="0.35">
      <c r="A7" s="103" t="s">
        <v>35</v>
      </c>
      <c r="B7" s="103"/>
      <c r="C7" s="103"/>
      <c r="D7" s="103"/>
      <c r="E7" s="103"/>
      <c r="F7" s="103"/>
      <c r="G7" s="103"/>
      <c r="H7" s="103"/>
      <c r="I7" s="103"/>
      <c r="J7" s="104"/>
    </row>
    <row r="8" spans="1:10" ht="31.5" customHeight="1" x14ac:dyDescent="0.35">
      <c r="A8" s="103" t="s">
        <v>18</v>
      </c>
      <c r="B8" s="103"/>
      <c r="C8" s="103"/>
      <c r="D8" s="103"/>
      <c r="E8" s="103"/>
      <c r="F8" s="103"/>
      <c r="G8" s="103"/>
      <c r="H8" s="103"/>
      <c r="I8" s="103"/>
      <c r="J8" s="104"/>
    </row>
    <row r="9" spans="1:10" ht="14.5" customHeight="1" x14ac:dyDescent="0.35">
      <c r="A9" s="103" t="s">
        <v>47</v>
      </c>
      <c r="B9" s="103"/>
      <c r="C9" s="103"/>
      <c r="D9" s="103"/>
      <c r="E9" s="103"/>
      <c r="F9" s="103"/>
      <c r="G9" s="103"/>
      <c r="H9" s="103"/>
      <c r="I9" s="103"/>
      <c r="J9" s="104"/>
    </row>
    <row r="10" spans="1:10" ht="14.5" customHeight="1" thickBot="1" x14ac:dyDescent="0.4">
      <c r="A10" s="105"/>
      <c r="B10" s="105"/>
      <c r="C10" s="105"/>
      <c r="D10" s="105"/>
      <c r="E10" s="105"/>
      <c r="F10" s="105"/>
      <c r="G10" s="105"/>
      <c r="H10" s="105"/>
      <c r="I10" s="105"/>
      <c r="J10" s="106"/>
    </row>
    <row r="11" spans="1:10" ht="14.25" customHeight="1" x14ac:dyDescent="0.35">
      <c r="A11" s="12"/>
      <c r="B11" s="12"/>
      <c r="C11" s="12"/>
      <c r="D11" s="12"/>
      <c r="E11" s="12"/>
      <c r="F11" s="12"/>
      <c r="G11" s="12"/>
      <c r="H11" s="12"/>
      <c r="I11" s="12"/>
      <c r="J11" s="12"/>
    </row>
    <row r="12" spans="1:10" ht="18.5" x14ac:dyDescent="0.45">
      <c r="B12" s="13" t="s">
        <v>7</v>
      </c>
      <c r="C12" s="13"/>
      <c r="D12" s="13"/>
      <c r="H12" s="14" t="s">
        <v>13</v>
      </c>
    </row>
    <row r="13" spans="1:10" ht="29" x14ac:dyDescent="0.35">
      <c r="A13" s="10" t="s">
        <v>4</v>
      </c>
      <c r="B13" s="11" t="s">
        <v>5</v>
      </c>
      <c r="C13" s="11" t="s">
        <v>49</v>
      </c>
      <c r="D13" s="10" t="s">
        <v>50</v>
      </c>
      <c r="E13" s="10" t="s">
        <v>3</v>
      </c>
      <c r="F13" s="10" t="s">
        <v>19</v>
      </c>
      <c r="G13" s="10" t="s">
        <v>74</v>
      </c>
      <c r="H13" s="10" t="s">
        <v>6</v>
      </c>
    </row>
    <row r="14" spans="1:10" x14ac:dyDescent="0.35">
      <c r="A14" s="8" t="s">
        <v>54</v>
      </c>
      <c r="B14" s="7" t="s">
        <v>168</v>
      </c>
      <c r="C14" s="51">
        <v>7.5</v>
      </c>
      <c r="D14" s="9" t="s">
        <v>51</v>
      </c>
      <c r="E14" s="51" t="str">
        <f>IF(D14="Earned",C14,"")</f>
        <v/>
      </c>
      <c r="F14" s="51" t="str">
        <f>IF(D14="Planned",C14,"")</f>
        <v/>
      </c>
      <c r="G14" s="51" t="s">
        <v>75</v>
      </c>
      <c r="H14" s="7" t="s">
        <v>71</v>
      </c>
    </row>
    <row r="15" spans="1:10" x14ac:dyDescent="0.35">
      <c r="A15" s="8" t="s">
        <v>55</v>
      </c>
      <c r="B15" s="7" t="s">
        <v>56</v>
      </c>
      <c r="C15" s="51">
        <v>7.5</v>
      </c>
      <c r="D15" s="9" t="s">
        <v>51</v>
      </c>
      <c r="E15" s="51" t="str">
        <f t="shared" ref="E15:E19" si="0">IF(D15="Earned",C15,"")</f>
        <v/>
      </c>
      <c r="F15" s="51" t="str">
        <f t="shared" ref="F15:F19" si="1">IF(D15="Planned",C15,"")</f>
        <v/>
      </c>
      <c r="G15" s="51" t="s">
        <v>75</v>
      </c>
      <c r="H15" s="7" t="s">
        <v>72</v>
      </c>
    </row>
    <row r="16" spans="1:10" x14ac:dyDescent="0.35">
      <c r="A16" s="8" t="s">
        <v>57</v>
      </c>
      <c r="B16" s="7" t="s">
        <v>58</v>
      </c>
      <c r="C16" s="51">
        <v>7.5</v>
      </c>
      <c r="D16" s="9" t="s">
        <v>51</v>
      </c>
      <c r="E16" s="51" t="str">
        <f t="shared" si="0"/>
        <v/>
      </c>
      <c r="F16" s="51" t="str">
        <f t="shared" si="1"/>
        <v/>
      </c>
      <c r="G16" s="51" t="s">
        <v>75</v>
      </c>
      <c r="H16" s="7" t="s">
        <v>71</v>
      </c>
    </row>
    <row r="17" spans="1:8" x14ac:dyDescent="0.35">
      <c r="A17" s="8" t="s">
        <v>59</v>
      </c>
      <c r="B17" s="7" t="s">
        <v>60</v>
      </c>
      <c r="C17" s="51">
        <v>7.5</v>
      </c>
      <c r="D17" s="9" t="s">
        <v>51</v>
      </c>
      <c r="E17" s="51" t="str">
        <f t="shared" si="0"/>
        <v/>
      </c>
      <c r="F17" s="51" t="str">
        <f t="shared" si="1"/>
        <v/>
      </c>
      <c r="G17" s="51" t="s">
        <v>75</v>
      </c>
      <c r="H17" s="7" t="s">
        <v>72</v>
      </c>
    </row>
    <row r="18" spans="1:8" x14ac:dyDescent="0.35">
      <c r="A18" s="79" t="str">
        <f>IF(B18="Please select:","CH-XXX",IF(B18="General Biochemistry","CH-100",IF(B18="General Medicinal Chemistry &amp; Chemical Biology","CH-110",IF(B18="Mathematical Foundations of CS","CH-233",IF(B18="General &amp; Inorganic Chemistry","CH-120",IF(B18="Fundamentals of Earth Sciences","CH-132",IF(B18="Classical Physics","CH-140",IF(B18="Analysis","CH-150",IF(B18="Mathematical Modeling","CH-152",IF(B18="General Electrical Engineering I","CH-210",IF(B18="Mathematical &amp; Physical Foundations of Robotics I","CH-221",IF(B18="Programming in C/C++","CH-230",IF(B18="General Logistics","CH-241",IF(B18="Introduction to International Business","CH-300",IF(B18="Microeconomics","CH-310",IF(B18="Introduction to the Social Sciences I","CH-320",IF(B18="Introduction to International Relations Theory","CH-330",IF(B18="Essentials of Cognitive Psychology","CH-340",IF(B18="Introduction to Data Science","CH-700",IF(B18="Scientific Programming in Python","SDT-104",))))))))))))))))))))</f>
        <v>CH-XXX</v>
      </c>
      <c r="B18" s="23" t="s">
        <v>52</v>
      </c>
      <c r="C18" s="52">
        <v>7.5</v>
      </c>
      <c r="D18" s="24" t="s">
        <v>51</v>
      </c>
      <c r="E18" s="52" t="str">
        <f t="shared" si="0"/>
        <v/>
      </c>
      <c r="F18" s="52" t="str">
        <f t="shared" si="1"/>
        <v/>
      </c>
      <c r="G18" s="52" t="s">
        <v>76</v>
      </c>
      <c r="H18" s="23" t="s">
        <v>71</v>
      </c>
    </row>
    <row r="19" spans="1:8" x14ac:dyDescent="0.35">
      <c r="A19" s="79" t="str">
        <f>IF(B19="Please select:","CH-XXX",IF(B19="General Cell Biology","CH-101",IF(B19="General Organic Chemistry","CH-111",IF(B19="Introduction to Biotechnology","CH-121",IF(B19="Environmental Systems &amp; Global Change","CH-133",IF(B19="Modern Physics","CH-141",IF(B19="Linear Algebra","CH-151",IF(B19="Mathematical Modeling","CH-152",IF(B19="General Electrical Engineering II","CH-211",IF(B19="Mathematical &amp; Physical Foundations of Robotics II","CH-222",IF(B19="General Industrial Engineering","CH-240",IF(B19="Algorithms &amp; Data Structures","CH-231",IF(B19="Digital Systems &amp; Computer Architecture","CH-234",IF(B19="Macroeconomics","CH-311",IF(B19="Introduction to Finance &amp; Accounting","CH-301",IF(B19="Introduction to the Social Sciences II","CH-321",IF(B19="Introduction to Modern European History","CH-331",IF(B19="Essentials of Social Psychology","CH-341",IF(B19="Development in JVM Languages","SDT-103",IF(B19="Data Structures &amp; Processing","CH-701",IF(B19="Foundations of Communications and Electronics","CH-212",IF(B19="Core Algorithms &amp; Data Structures","SDT-102",))))))))))))))))))))))</f>
        <v>CH-XXX</v>
      </c>
      <c r="B19" s="23" t="s">
        <v>52</v>
      </c>
      <c r="C19" s="52">
        <v>7.5</v>
      </c>
      <c r="D19" s="24" t="s">
        <v>51</v>
      </c>
      <c r="E19" s="52" t="str">
        <f t="shared" si="0"/>
        <v/>
      </c>
      <c r="F19" s="52" t="str">
        <f t="shared" si="1"/>
        <v/>
      </c>
      <c r="G19" s="52" t="s">
        <v>76</v>
      </c>
      <c r="H19" s="23" t="s">
        <v>72</v>
      </c>
    </row>
    <row r="21" spans="1:8" ht="18.5" x14ac:dyDescent="0.45">
      <c r="B21" s="13" t="s">
        <v>8</v>
      </c>
      <c r="C21" s="13"/>
      <c r="D21" s="13"/>
      <c r="H21" s="14" t="s">
        <v>13</v>
      </c>
    </row>
    <row r="22" spans="1:8" ht="29" x14ac:dyDescent="0.35">
      <c r="A22" s="10" t="s">
        <v>4</v>
      </c>
      <c r="B22" s="11" t="s">
        <v>5</v>
      </c>
      <c r="C22" s="11"/>
      <c r="D22" s="11"/>
      <c r="E22" s="10" t="s">
        <v>3</v>
      </c>
      <c r="F22" s="10" t="s">
        <v>19</v>
      </c>
      <c r="G22" s="10" t="s">
        <v>74</v>
      </c>
      <c r="H22" s="10" t="s">
        <v>6</v>
      </c>
    </row>
    <row r="23" spans="1:8" x14ac:dyDescent="0.35">
      <c r="A23" s="8" t="s">
        <v>152</v>
      </c>
      <c r="B23" s="7" t="s">
        <v>153</v>
      </c>
      <c r="C23" s="51">
        <v>7.5</v>
      </c>
      <c r="D23" s="9" t="s">
        <v>52</v>
      </c>
      <c r="E23" s="51" t="str">
        <f>IF(D23="Earned",C23,"")</f>
        <v/>
      </c>
      <c r="F23" s="51" t="str">
        <f>IF(D23="Planned",C23, "")</f>
        <v/>
      </c>
      <c r="G23" s="7" t="s">
        <v>76</v>
      </c>
      <c r="H23" s="7" t="s">
        <v>26</v>
      </c>
    </row>
    <row r="24" spans="1:8" x14ac:dyDescent="0.35">
      <c r="A24" s="8" t="s">
        <v>154</v>
      </c>
      <c r="B24" s="7" t="s">
        <v>155</v>
      </c>
      <c r="C24" s="51">
        <v>7.5</v>
      </c>
      <c r="D24" s="9" t="s">
        <v>52</v>
      </c>
      <c r="E24" s="51" t="str">
        <f t="shared" ref="E24:E25" si="2">IF(D24="Earned",C24,"")</f>
        <v/>
      </c>
      <c r="F24" s="51" t="str">
        <f t="shared" ref="F24:F25" si="3">IF(D24="Planned",C24, "")</f>
        <v/>
      </c>
      <c r="G24" s="7" t="s">
        <v>76</v>
      </c>
      <c r="H24" s="7" t="s">
        <v>27</v>
      </c>
    </row>
    <row r="25" spans="1:8" x14ac:dyDescent="0.35">
      <c r="A25" s="8" t="s">
        <v>156</v>
      </c>
      <c r="B25" s="7" t="s">
        <v>215</v>
      </c>
      <c r="C25" s="51">
        <v>7.5</v>
      </c>
      <c r="D25" s="9" t="s">
        <v>52</v>
      </c>
      <c r="E25" s="51" t="str">
        <f t="shared" si="2"/>
        <v/>
      </c>
      <c r="F25" s="51" t="str">
        <f t="shared" si="3"/>
        <v/>
      </c>
      <c r="G25" s="7" t="s">
        <v>76</v>
      </c>
      <c r="H25" s="7" t="s">
        <v>27</v>
      </c>
    </row>
    <row r="26" spans="1:8" x14ac:dyDescent="0.35">
      <c r="A26" s="8" t="s">
        <v>61</v>
      </c>
      <c r="B26" s="7" t="s">
        <v>62</v>
      </c>
      <c r="C26" s="51">
        <v>7.5</v>
      </c>
      <c r="D26" s="9" t="s">
        <v>52</v>
      </c>
      <c r="E26" s="51" t="str">
        <f>IF(D26="Earned",C26,"")</f>
        <v/>
      </c>
      <c r="F26" s="51" t="str">
        <f>IF(D26="Planned",C26, "")</f>
        <v/>
      </c>
      <c r="G26" s="7" t="s">
        <v>76</v>
      </c>
      <c r="H26" s="7" t="s">
        <v>26</v>
      </c>
    </row>
    <row r="27" spans="1:8" x14ac:dyDescent="0.35">
      <c r="A27" s="31" t="s">
        <v>63</v>
      </c>
      <c r="B27" s="32" t="s">
        <v>64</v>
      </c>
      <c r="C27" s="53">
        <v>7.5</v>
      </c>
      <c r="D27" s="57" t="s">
        <v>52</v>
      </c>
      <c r="E27" s="53" t="str">
        <f>IF(D27="Earned",C27,"")</f>
        <v/>
      </c>
      <c r="F27" s="53" t="str">
        <f>IF(D27="Planned",C27, "")</f>
        <v/>
      </c>
      <c r="G27" s="7" t="s">
        <v>76</v>
      </c>
      <c r="H27" s="32" t="s">
        <v>27</v>
      </c>
    </row>
    <row r="28" spans="1:8" x14ac:dyDescent="0.35">
      <c r="A28" s="8" t="s">
        <v>169</v>
      </c>
      <c r="B28" s="7" t="s">
        <v>214</v>
      </c>
      <c r="C28" s="51">
        <v>5</v>
      </c>
      <c r="D28" s="9" t="s">
        <v>52</v>
      </c>
      <c r="E28" s="51" t="str">
        <f t="shared" ref="E28" si="4">IF(D28="Earned",C28,"")</f>
        <v/>
      </c>
      <c r="F28" s="51" t="str">
        <f t="shared" ref="F28" si="5">IF(D28="Planned",C28, "")</f>
        <v/>
      </c>
      <c r="G28" s="7" t="s">
        <v>76</v>
      </c>
      <c r="H28" s="7" t="s">
        <v>26</v>
      </c>
    </row>
    <row r="29" spans="1:8" x14ac:dyDescent="0.35">
      <c r="A29" s="8" t="s">
        <v>170</v>
      </c>
      <c r="B29" s="7" t="s">
        <v>171</v>
      </c>
      <c r="C29" s="51">
        <v>2.5</v>
      </c>
      <c r="D29" s="9" t="s">
        <v>52</v>
      </c>
      <c r="E29" s="51" t="str">
        <f>IF(D29="Earned",C29,"")</f>
        <v/>
      </c>
      <c r="F29" s="51" t="str">
        <f>IF(D29="Planned",C29, "")</f>
        <v/>
      </c>
      <c r="G29" s="7" t="s">
        <v>76</v>
      </c>
      <c r="H29" s="7" t="s">
        <v>26</v>
      </c>
    </row>
    <row r="30" spans="1:8" ht="29.5" thickBot="1" x14ac:dyDescent="0.4">
      <c r="A30" s="89" t="s">
        <v>173</v>
      </c>
      <c r="B30" s="90" t="s">
        <v>172</v>
      </c>
      <c r="C30" s="56">
        <v>2.5</v>
      </c>
      <c r="D30" s="91" t="s">
        <v>52</v>
      </c>
      <c r="E30" s="56" t="str">
        <f t="shared" ref="E30" si="6">IF(D30="Earned",C30,"")</f>
        <v/>
      </c>
      <c r="F30" s="56" t="str">
        <f t="shared" ref="F30" si="7">IF(D30="Planned",C30, "")</f>
        <v/>
      </c>
      <c r="G30" s="90" t="s">
        <v>76</v>
      </c>
      <c r="H30" s="90" t="s">
        <v>26</v>
      </c>
    </row>
    <row r="31" spans="1:8" ht="14.5" customHeight="1" x14ac:dyDescent="0.35">
      <c r="A31" s="33" t="s">
        <v>24</v>
      </c>
      <c r="B31" s="34" t="s">
        <v>25</v>
      </c>
      <c r="C31" s="58">
        <v>5</v>
      </c>
      <c r="D31" s="54" t="s">
        <v>52</v>
      </c>
      <c r="E31" s="61" t="str">
        <f t="shared" ref="E31:E33" si="8">IF(D31="Earned",C31,"")</f>
        <v/>
      </c>
      <c r="F31" s="54" t="str">
        <f t="shared" ref="F31:F33" si="9">IF(D31="Planned",C31, "")</f>
        <v/>
      </c>
      <c r="G31" s="67"/>
      <c r="H31" s="35" t="s">
        <v>26</v>
      </c>
    </row>
    <row r="32" spans="1:8" x14ac:dyDescent="0.35">
      <c r="A32" s="36" t="s">
        <v>24</v>
      </c>
      <c r="B32" s="23" t="s">
        <v>25</v>
      </c>
      <c r="C32" s="59">
        <v>5</v>
      </c>
      <c r="D32" s="52" t="s">
        <v>52</v>
      </c>
      <c r="E32" s="62" t="str">
        <f t="shared" si="8"/>
        <v/>
      </c>
      <c r="F32" s="52" t="str">
        <f t="shared" si="9"/>
        <v/>
      </c>
      <c r="G32" s="68"/>
      <c r="H32" s="37" t="s">
        <v>37</v>
      </c>
    </row>
    <row r="33" spans="1:8" ht="15" thickBot="1" x14ac:dyDescent="0.4">
      <c r="A33" s="38" t="s">
        <v>24</v>
      </c>
      <c r="B33" s="39" t="s">
        <v>25</v>
      </c>
      <c r="C33" s="60">
        <v>5</v>
      </c>
      <c r="D33" s="55" t="s">
        <v>52</v>
      </c>
      <c r="E33" s="63" t="str">
        <f t="shared" si="8"/>
        <v/>
      </c>
      <c r="F33" s="55" t="str">
        <f t="shared" si="9"/>
        <v/>
      </c>
      <c r="G33" s="69"/>
      <c r="H33" s="40" t="s">
        <v>27</v>
      </c>
    </row>
    <row r="35" spans="1:8" ht="18.5" x14ac:dyDescent="0.45">
      <c r="B35" s="13" t="s">
        <v>77</v>
      </c>
      <c r="C35" s="13"/>
      <c r="D35" s="13"/>
      <c r="H35" s="14" t="s">
        <v>65</v>
      </c>
    </row>
    <row r="36" spans="1:8" ht="29" x14ac:dyDescent="0.35">
      <c r="A36" s="10" t="s">
        <v>4</v>
      </c>
      <c r="B36" s="11" t="s">
        <v>5</v>
      </c>
      <c r="C36" s="11"/>
      <c r="D36" s="11"/>
      <c r="E36" s="10" t="s">
        <v>3</v>
      </c>
      <c r="F36" s="10" t="s">
        <v>19</v>
      </c>
      <c r="G36" s="10" t="s">
        <v>74</v>
      </c>
      <c r="H36" s="10" t="s">
        <v>6</v>
      </c>
    </row>
    <row r="37" spans="1:8" x14ac:dyDescent="0.35">
      <c r="A37" s="8" t="s">
        <v>166</v>
      </c>
      <c r="B37" s="7" t="s">
        <v>66</v>
      </c>
      <c r="C37" s="56">
        <v>5</v>
      </c>
      <c r="D37" s="9" t="s">
        <v>52</v>
      </c>
      <c r="E37" s="51" t="str">
        <f>IF(D37="Earned",C37,"")</f>
        <v/>
      </c>
      <c r="F37" s="51" t="str">
        <f>IF(D37="Planned",C37,"")</f>
        <v/>
      </c>
      <c r="G37" s="51" t="s">
        <v>75</v>
      </c>
      <c r="H37" s="7" t="s">
        <v>71</v>
      </c>
    </row>
    <row r="38" spans="1:8" x14ac:dyDescent="0.35">
      <c r="A38" s="86" t="str">
        <f>IF(B38="Applied Statistics with SPSS", "CTMS-MET-02", IF(B38="Applied Statistics with R", "CTMS-MET-03", IF(B38="Please select:", "CTMS-XX")))</f>
        <v>CTMS-XX</v>
      </c>
      <c r="B38" s="70" t="s">
        <v>52</v>
      </c>
      <c r="C38" s="71">
        <v>5</v>
      </c>
      <c r="D38" s="72" t="s">
        <v>52</v>
      </c>
      <c r="E38" s="71" t="str">
        <f>IF(D38="Earned",C38,"")</f>
        <v/>
      </c>
      <c r="F38" s="71" t="str">
        <f>IF(D38="Planned",C38,"")</f>
        <v/>
      </c>
      <c r="G38" s="71" t="s">
        <v>76</v>
      </c>
      <c r="H38" s="71" t="s">
        <v>72</v>
      </c>
    </row>
    <row r="39" spans="1:8" x14ac:dyDescent="0.35">
      <c r="A39" s="8" t="s">
        <v>167</v>
      </c>
      <c r="B39" s="7" t="s">
        <v>67</v>
      </c>
      <c r="C39" s="56">
        <v>5</v>
      </c>
      <c r="D39" s="9" t="s">
        <v>52</v>
      </c>
      <c r="E39" s="51" t="str">
        <f>IF(D39="Earned",C39,"")</f>
        <v/>
      </c>
      <c r="F39" s="51" t="str">
        <f>IF(D39="Planned",C39,"")</f>
        <v/>
      </c>
      <c r="G39" s="51" t="s">
        <v>75</v>
      </c>
      <c r="H39" s="51" t="s">
        <v>26</v>
      </c>
    </row>
    <row r="40" spans="1:8" x14ac:dyDescent="0.35">
      <c r="A40" s="86" t="str">
        <f>IF(B40="Econometrics", "CTMS-MET-05", IF(B40="Data Collection", "CTMS-MET-06", IF(B40="Please select:", "CTMS-XX")))</f>
        <v>CTMS-XX</v>
      </c>
      <c r="B40" s="82" t="s">
        <v>52</v>
      </c>
      <c r="C40" s="83">
        <v>5</v>
      </c>
      <c r="D40" s="84" t="s">
        <v>52</v>
      </c>
      <c r="E40" s="85" t="str">
        <f>IF(D40="Earned",C40,"")</f>
        <v/>
      </c>
      <c r="F40" s="85" t="str">
        <f>IF(D40="Planned",C40,"")</f>
        <v/>
      </c>
      <c r="G40" s="85" t="s">
        <v>76</v>
      </c>
      <c r="H40" s="82" t="s">
        <v>27</v>
      </c>
    </row>
    <row r="43" spans="1:8" ht="18.5" x14ac:dyDescent="0.45">
      <c r="B43" s="13" t="s">
        <v>140</v>
      </c>
      <c r="H43" s="14" t="s">
        <v>141</v>
      </c>
    </row>
    <row r="44" spans="1:8" ht="29" x14ac:dyDescent="0.35">
      <c r="A44" s="10" t="s">
        <v>4</v>
      </c>
      <c r="B44" s="11" t="s">
        <v>5</v>
      </c>
      <c r="C44" s="11"/>
      <c r="D44" s="11"/>
      <c r="E44" s="10" t="s">
        <v>3</v>
      </c>
      <c r="F44" s="10" t="s">
        <v>19</v>
      </c>
      <c r="G44" s="10" t="s">
        <v>74</v>
      </c>
      <c r="H44" s="10" t="s">
        <v>6</v>
      </c>
    </row>
    <row r="45" spans="1:8" x14ac:dyDescent="0.35">
      <c r="A45" s="78" t="str">
        <f>IF(B45="Please select:","CTLA-GER-XX/ CTHU-HUM-XXX",IF(B45="German A1.1-C1","CTLA-GER-XX",IF(B45="Introduction to Philosophical Ethics","CTHU-HUM-001",IF(B45="Introduction to the Philosophy of Science","CTHU-HUM-002",IF(B45="Introduction to Visual Culture","CTHU-HUM-003")))))</f>
        <v>CTLA-GER-XX/ CTHU-HUM-XXX</v>
      </c>
      <c r="B45" s="70" t="s">
        <v>52</v>
      </c>
      <c r="C45" s="71">
        <v>2.5</v>
      </c>
      <c r="D45" s="72" t="s">
        <v>52</v>
      </c>
      <c r="E45" s="71" t="str">
        <f>IF(D45="Earned",C45,"")</f>
        <v/>
      </c>
      <c r="F45" s="71" t="str">
        <f>IF(D45="Planned",C45,"")</f>
        <v/>
      </c>
      <c r="G45" s="71" t="s">
        <v>76</v>
      </c>
      <c r="H45" s="73" t="s">
        <v>71</v>
      </c>
    </row>
    <row r="46" spans="1:8" x14ac:dyDescent="0.35">
      <c r="A46" s="78" t="str">
        <f>IF(B46="Please select:","CTLA-GER-XX/ CTHU-HUM-XXX",IF(B46="German A1.1-C1","CTLA-GER-XX",IF(B46="Introduction to Philosophical Ethics","CTHU-HUM-001",IF(B46="Introduction to the Philosophy of Science","CTHU-HUM-002",IF(B46="Introduction to Visual Culture","CTHU-HUM-003")))))</f>
        <v>CTLA-GER-XX/ CTHU-HUM-XXX</v>
      </c>
      <c r="B46" s="70" t="s">
        <v>52</v>
      </c>
      <c r="C46" s="71">
        <v>2.5</v>
      </c>
      <c r="D46" s="72" t="s">
        <v>52</v>
      </c>
      <c r="E46" s="71" t="str">
        <f t="shared" ref="E46" si="10">IF(D46="Earned",C46,"")</f>
        <v/>
      </c>
      <c r="F46" s="71" t="str">
        <f t="shared" ref="F46" si="11">IF(D46="Planned",C46,"")</f>
        <v/>
      </c>
      <c r="G46" s="71" t="s">
        <v>76</v>
      </c>
      <c r="H46" s="73" t="s">
        <v>72</v>
      </c>
    </row>
    <row r="48" spans="1:8" ht="18.5" x14ac:dyDescent="0.45">
      <c r="B48" s="13" t="s">
        <v>142</v>
      </c>
      <c r="H48" s="14" t="s">
        <v>143</v>
      </c>
    </row>
    <row r="49" spans="1:8" x14ac:dyDescent="0.35">
      <c r="A49" s="8" t="s">
        <v>158</v>
      </c>
      <c r="B49" s="8" t="s">
        <v>78</v>
      </c>
      <c r="C49" s="51">
        <v>2.5</v>
      </c>
      <c r="D49" s="9" t="s">
        <v>52</v>
      </c>
      <c r="E49" s="51" t="str">
        <f t="shared" ref="E49:E53" si="12">IF(D49="Earned",C49,"")</f>
        <v/>
      </c>
      <c r="F49" s="51" t="str">
        <f t="shared" ref="F49:F53" si="13">IF(D49="Planned",C49,"")</f>
        <v/>
      </c>
      <c r="G49" s="51" t="s">
        <v>75</v>
      </c>
      <c r="H49" s="7" t="s">
        <v>26</v>
      </c>
    </row>
    <row r="50" spans="1:8" x14ac:dyDescent="0.35">
      <c r="A50" s="8" t="s">
        <v>159</v>
      </c>
      <c r="B50" s="8" t="s">
        <v>79</v>
      </c>
      <c r="C50" s="51">
        <v>2.5</v>
      </c>
      <c r="D50" s="9" t="s">
        <v>52</v>
      </c>
      <c r="E50" s="51" t="str">
        <f t="shared" si="12"/>
        <v/>
      </c>
      <c r="F50" s="51" t="str">
        <f t="shared" si="13"/>
        <v/>
      </c>
      <c r="G50" s="51" t="s">
        <v>75</v>
      </c>
      <c r="H50" s="7" t="s">
        <v>27</v>
      </c>
    </row>
    <row r="51" spans="1:8" ht="29" x14ac:dyDescent="0.35">
      <c r="A51" s="8" t="s">
        <v>160</v>
      </c>
      <c r="B51" s="7" t="s">
        <v>196</v>
      </c>
      <c r="C51" s="51">
        <v>5</v>
      </c>
      <c r="D51" s="9" t="s">
        <v>52</v>
      </c>
      <c r="E51" s="51" t="str">
        <f t="shared" si="12"/>
        <v/>
      </c>
      <c r="F51" s="51" t="str">
        <f t="shared" si="13"/>
        <v/>
      </c>
      <c r="G51" s="51" t="s">
        <v>75</v>
      </c>
      <c r="H51" s="7" t="s">
        <v>194</v>
      </c>
    </row>
    <row r="52" spans="1:8" ht="29" x14ac:dyDescent="0.35">
      <c r="A52" s="70" t="s">
        <v>161</v>
      </c>
      <c r="B52" s="73" t="s">
        <v>80</v>
      </c>
      <c r="C52" s="71">
        <v>5</v>
      </c>
      <c r="D52" s="72" t="s">
        <v>52</v>
      </c>
      <c r="E52" s="71" t="str">
        <f t="shared" si="12"/>
        <v/>
      </c>
      <c r="F52" s="71" t="str">
        <f t="shared" si="13"/>
        <v/>
      </c>
      <c r="G52" s="71" t="s">
        <v>76</v>
      </c>
      <c r="H52" s="73" t="s">
        <v>26</v>
      </c>
    </row>
    <row r="53" spans="1:8" ht="29" x14ac:dyDescent="0.35">
      <c r="A53" s="70" t="s">
        <v>162</v>
      </c>
      <c r="B53" s="73" t="s">
        <v>197</v>
      </c>
      <c r="C53" s="71">
        <v>5</v>
      </c>
      <c r="D53" s="72" t="s">
        <v>52</v>
      </c>
      <c r="E53" s="71" t="str">
        <f t="shared" si="12"/>
        <v/>
      </c>
      <c r="F53" s="71" t="str">
        <f t="shared" si="13"/>
        <v/>
      </c>
      <c r="G53" s="71" t="s">
        <v>76</v>
      </c>
      <c r="H53" s="73" t="s">
        <v>198</v>
      </c>
    </row>
    <row r="57" spans="1:8" ht="18.5" x14ac:dyDescent="0.45">
      <c r="B57" s="13" t="s">
        <v>9</v>
      </c>
      <c r="C57" s="13"/>
      <c r="D57" s="13"/>
      <c r="H57" s="14" t="s">
        <v>14</v>
      </c>
    </row>
    <row r="58" spans="1:8" ht="29" x14ac:dyDescent="0.35">
      <c r="A58" s="10" t="s">
        <v>4</v>
      </c>
      <c r="B58" s="11" t="s">
        <v>5</v>
      </c>
      <c r="C58" s="11"/>
      <c r="D58" s="11"/>
      <c r="E58" s="10" t="s">
        <v>3</v>
      </c>
      <c r="F58" s="10" t="s">
        <v>19</v>
      </c>
      <c r="G58" s="10" t="s">
        <v>74</v>
      </c>
      <c r="H58" s="10" t="s">
        <v>6</v>
      </c>
    </row>
    <row r="59" spans="1:8" x14ac:dyDescent="0.35">
      <c r="A59" s="8" t="s">
        <v>10</v>
      </c>
      <c r="B59" s="7" t="s">
        <v>9</v>
      </c>
      <c r="C59" s="51">
        <v>15</v>
      </c>
      <c r="D59" s="7" t="s">
        <v>52</v>
      </c>
      <c r="E59" s="51" t="str">
        <f>IF(D59="Earned",C59,"")</f>
        <v/>
      </c>
      <c r="F59" s="51" t="str">
        <f>IF(D59="Planned",C59,"")</f>
        <v/>
      </c>
      <c r="G59" s="7" t="s">
        <v>75</v>
      </c>
      <c r="H59" s="7" t="s">
        <v>27</v>
      </c>
    </row>
    <row r="60" spans="1:8" x14ac:dyDescent="0.35">
      <c r="A60" s="8" t="s">
        <v>177</v>
      </c>
      <c r="B60" s="7" t="s">
        <v>178</v>
      </c>
      <c r="C60" s="51">
        <v>0</v>
      </c>
      <c r="D60" s="7" t="s">
        <v>52</v>
      </c>
      <c r="E60" s="51" t="str">
        <f t="shared" ref="E60:E65" si="14">IF(D60="Earned",C60,"")</f>
        <v/>
      </c>
      <c r="F60" s="51" t="str">
        <f t="shared" ref="F60:F65" si="15">IF(D60="Planned",C60,"")</f>
        <v/>
      </c>
      <c r="G60" s="7" t="s">
        <v>75</v>
      </c>
      <c r="H60" s="7" t="s">
        <v>179</v>
      </c>
    </row>
    <row r="61" spans="1:8" x14ac:dyDescent="0.35">
      <c r="A61" s="8" t="s">
        <v>180</v>
      </c>
      <c r="B61" s="7" t="s">
        <v>181</v>
      </c>
      <c r="C61" s="51">
        <v>0</v>
      </c>
      <c r="D61" s="7" t="s">
        <v>52</v>
      </c>
      <c r="E61" s="51" t="str">
        <f t="shared" si="14"/>
        <v/>
      </c>
      <c r="F61" s="51" t="str">
        <f t="shared" si="15"/>
        <v/>
      </c>
      <c r="G61" s="7" t="s">
        <v>75</v>
      </c>
      <c r="H61" s="7" t="s">
        <v>182</v>
      </c>
    </row>
    <row r="62" spans="1:8" x14ac:dyDescent="0.35">
      <c r="A62" s="8" t="s">
        <v>183</v>
      </c>
      <c r="B62" s="7" t="s">
        <v>184</v>
      </c>
      <c r="C62" s="51">
        <v>0</v>
      </c>
      <c r="D62" s="7" t="s">
        <v>52</v>
      </c>
      <c r="E62" s="51" t="str">
        <f t="shared" si="14"/>
        <v/>
      </c>
      <c r="F62" s="51" t="str">
        <f t="shared" si="15"/>
        <v/>
      </c>
      <c r="G62" s="7" t="s">
        <v>75</v>
      </c>
      <c r="H62" s="7" t="s">
        <v>185</v>
      </c>
    </row>
    <row r="63" spans="1:8" x14ac:dyDescent="0.35">
      <c r="A63" s="8" t="s">
        <v>186</v>
      </c>
      <c r="B63" s="7" t="s">
        <v>187</v>
      </c>
      <c r="C63" s="51">
        <v>0</v>
      </c>
      <c r="D63" s="7" t="s">
        <v>52</v>
      </c>
      <c r="E63" s="51" t="str">
        <f t="shared" si="14"/>
        <v/>
      </c>
      <c r="F63" s="51" t="str">
        <f t="shared" si="15"/>
        <v/>
      </c>
      <c r="G63" s="7" t="s">
        <v>75</v>
      </c>
      <c r="H63" s="7" t="s">
        <v>188</v>
      </c>
    </row>
    <row r="64" spans="1:8" x14ac:dyDescent="0.35">
      <c r="A64" s="8" t="s">
        <v>189</v>
      </c>
      <c r="B64" s="7" t="s">
        <v>190</v>
      </c>
      <c r="C64" s="51">
        <v>0</v>
      </c>
      <c r="D64" s="7" t="s">
        <v>52</v>
      </c>
      <c r="E64" s="51" t="str">
        <f t="shared" si="14"/>
        <v/>
      </c>
      <c r="F64" s="51" t="str">
        <f t="shared" si="15"/>
        <v/>
      </c>
      <c r="G64" s="7" t="s">
        <v>76</v>
      </c>
      <c r="H64" s="7" t="s">
        <v>191</v>
      </c>
    </row>
    <row r="65" spans="1:10" x14ac:dyDescent="0.35">
      <c r="A65" s="8" t="s">
        <v>189</v>
      </c>
      <c r="B65" s="7" t="s">
        <v>192</v>
      </c>
      <c r="C65" s="51">
        <v>0</v>
      </c>
      <c r="D65" s="7" t="s">
        <v>52</v>
      </c>
      <c r="E65" s="51" t="str">
        <f t="shared" si="14"/>
        <v/>
      </c>
      <c r="F65" s="51" t="str">
        <f t="shared" si="15"/>
        <v/>
      </c>
      <c r="G65" s="7" t="s">
        <v>76</v>
      </c>
      <c r="H65" s="7" t="s">
        <v>191</v>
      </c>
    </row>
    <row r="67" spans="1:10" ht="18.5" x14ac:dyDescent="0.45">
      <c r="B67" s="13" t="s">
        <v>11</v>
      </c>
      <c r="C67" s="13"/>
      <c r="D67" s="13"/>
      <c r="H67" s="14" t="s">
        <v>14</v>
      </c>
    </row>
    <row r="68" spans="1:10" ht="29" x14ac:dyDescent="0.35">
      <c r="A68" s="10" t="s">
        <v>4</v>
      </c>
      <c r="B68" s="11" t="s">
        <v>5</v>
      </c>
      <c r="C68" s="11"/>
      <c r="D68" s="11"/>
      <c r="E68" s="10" t="s">
        <v>3</v>
      </c>
      <c r="F68" s="10" t="s">
        <v>19</v>
      </c>
      <c r="G68" s="10" t="s">
        <v>74</v>
      </c>
      <c r="H68" s="10" t="s">
        <v>6</v>
      </c>
    </row>
    <row r="69" spans="1:10" x14ac:dyDescent="0.35">
      <c r="A69" s="8" t="s">
        <v>149</v>
      </c>
      <c r="B69" s="7" t="s">
        <v>28</v>
      </c>
      <c r="C69" s="9">
        <v>5</v>
      </c>
      <c r="D69" s="9" t="s">
        <v>52</v>
      </c>
      <c r="E69" s="51" t="str">
        <f t="shared" ref="E69:E71" si="16">IF(D69="Earned",C69,"")</f>
        <v/>
      </c>
      <c r="F69" s="56" t="str">
        <f t="shared" ref="F69:F71" si="17">IF(D69="Planned",C69,"")</f>
        <v/>
      </c>
      <c r="G69" s="56" t="s">
        <v>76</v>
      </c>
      <c r="H69" s="7" t="s">
        <v>26</v>
      </c>
    </row>
    <row r="70" spans="1:10" x14ac:dyDescent="0.35">
      <c r="A70" s="8" t="s">
        <v>149</v>
      </c>
      <c r="B70" s="7" t="s">
        <v>28</v>
      </c>
      <c r="C70" s="9">
        <v>5</v>
      </c>
      <c r="D70" s="9" t="s">
        <v>52</v>
      </c>
      <c r="E70" s="51" t="str">
        <f t="shared" si="16"/>
        <v/>
      </c>
      <c r="F70" s="56" t="str">
        <f t="shared" si="17"/>
        <v/>
      </c>
      <c r="G70" s="56" t="s">
        <v>76</v>
      </c>
      <c r="H70" s="7" t="s">
        <v>27</v>
      </c>
    </row>
    <row r="71" spans="1:10" x14ac:dyDescent="0.35">
      <c r="A71" s="8" t="s">
        <v>149</v>
      </c>
      <c r="B71" s="7" t="s">
        <v>28</v>
      </c>
      <c r="C71" s="9">
        <v>5</v>
      </c>
      <c r="D71" s="9" t="s">
        <v>52</v>
      </c>
      <c r="E71" s="51" t="str">
        <f t="shared" si="16"/>
        <v/>
      </c>
      <c r="F71" s="56" t="str">
        <f t="shared" si="17"/>
        <v/>
      </c>
      <c r="G71" s="56" t="s">
        <v>76</v>
      </c>
      <c r="H71" s="7" t="s">
        <v>37</v>
      </c>
    </row>
    <row r="73" spans="1:10" ht="18.5" x14ac:dyDescent="0.45">
      <c r="B73" s="13" t="s">
        <v>12</v>
      </c>
      <c r="C73" s="13"/>
      <c r="D73" s="13"/>
      <c r="H73" s="14" t="s">
        <v>14</v>
      </c>
    </row>
    <row r="74" spans="1:10" ht="29" x14ac:dyDescent="0.35">
      <c r="A74" s="10" t="s">
        <v>4</v>
      </c>
      <c r="B74" s="11" t="s">
        <v>5</v>
      </c>
      <c r="C74" s="11"/>
      <c r="D74" s="11"/>
      <c r="E74" s="10" t="s">
        <v>3</v>
      </c>
      <c r="F74" s="10" t="s">
        <v>19</v>
      </c>
      <c r="G74" s="10" t="s">
        <v>74</v>
      </c>
      <c r="H74" s="10" t="s">
        <v>6</v>
      </c>
    </row>
    <row r="75" spans="1:10" x14ac:dyDescent="0.35">
      <c r="A75" s="8" t="s">
        <v>150</v>
      </c>
      <c r="B75" s="7" t="s">
        <v>16</v>
      </c>
      <c r="C75" s="51">
        <v>12</v>
      </c>
      <c r="D75" s="9" t="s">
        <v>52</v>
      </c>
      <c r="E75" s="51" t="str">
        <f>IF(D75="Earned",C75,"")</f>
        <v/>
      </c>
      <c r="F75" s="51" t="str">
        <f>IF(D75="Planned",C75,"")</f>
        <v/>
      </c>
      <c r="G75" s="51" t="s">
        <v>75</v>
      </c>
      <c r="H75" s="7" t="s">
        <v>27</v>
      </c>
    </row>
    <row r="76" spans="1:10" x14ac:dyDescent="0.35">
      <c r="A76" s="8" t="s">
        <v>151</v>
      </c>
      <c r="B76" s="7" t="s">
        <v>17</v>
      </c>
      <c r="C76" s="51">
        <v>3</v>
      </c>
      <c r="D76" s="9" t="s">
        <v>52</v>
      </c>
      <c r="E76" s="51" t="str">
        <f>IF(D76="Earned",C76,"")</f>
        <v/>
      </c>
      <c r="F76" s="51" t="str">
        <f>IF(D76="Planned",C76,"")</f>
        <v/>
      </c>
      <c r="G76" s="51" t="s">
        <v>75</v>
      </c>
      <c r="H76" s="7" t="s">
        <v>27</v>
      </c>
    </row>
    <row r="80" spans="1:10" ht="18.5" x14ac:dyDescent="0.45">
      <c r="A80" s="14" t="s">
        <v>20</v>
      </c>
      <c r="B80" s="16">
        <f>SUM(E14:E78)</f>
        <v>0</v>
      </c>
      <c r="C80" s="16"/>
      <c r="D80" s="16"/>
      <c r="E80" s="14" t="s">
        <v>21</v>
      </c>
      <c r="H80" s="16">
        <f>SUM(F14:F78)</f>
        <v>0</v>
      </c>
      <c r="I80" s="17" t="s">
        <v>22</v>
      </c>
      <c r="J80" s="50">
        <f>SUM(B80+H80)</f>
        <v>0</v>
      </c>
    </row>
    <row r="81" spans="1:15" ht="15" thickBot="1" x14ac:dyDescent="0.4">
      <c r="I81" s="17"/>
      <c r="J81" s="18"/>
    </row>
    <row r="82" spans="1:15" x14ac:dyDescent="0.35">
      <c r="I82" s="19" t="s">
        <v>29</v>
      </c>
      <c r="J82" s="20">
        <f>H80/30</f>
        <v>0</v>
      </c>
      <c r="K82" s="93" t="s">
        <v>53</v>
      </c>
      <c r="L82" s="94"/>
      <c r="M82" s="94"/>
      <c r="N82" s="94"/>
      <c r="O82" s="95"/>
    </row>
    <row r="83" spans="1:15" x14ac:dyDescent="0.35">
      <c r="I83" s="17"/>
      <c r="J83" s="18"/>
      <c r="K83" s="99"/>
      <c r="L83" s="100"/>
      <c r="M83" s="100"/>
      <c r="N83" s="100"/>
      <c r="O83" s="101"/>
    </row>
    <row r="84" spans="1:15" x14ac:dyDescent="0.35">
      <c r="K84" s="99"/>
      <c r="L84" s="100"/>
      <c r="M84" s="100"/>
      <c r="N84" s="100"/>
      <c r="O84" s="101"/>
    </row>
    <row r="85" spans="1:15" ht="18.5" x14ac:dyDescent="0.45">
      <c r="B85" s="13" t="s">
        <v>36</v>
      </c>
      <c r="C85" s="13"/>
      <c r="D85" s="13"/>
      <c r="E85" s="21" t="s">
        <v>15</v>
      </c>
      <c r="F85" s="15"/>
      <c r="G85" s="15"/>
      <c r="K85" s="99"/>
      <c r="L85" s="100"/>
      <c r="M85" s="100"/>
      <c r="N85" s="100"/>
      <c r="O85" s="101"/>
    </row>
    <row r="86" spans="1:15" ht="29" x14ac:dyDescent="0.35">
      <c r="A86" s="10" t="s">
        <v>4</v>
      </c>
      <c r="B86" s="11" t="s">
        <v>5</v>
      </c>
      <c r="C86" s="11"/>
      <c r="D86" s="11"/>
      <c r="E86" s="10" t="s">
        <v>3</v>
      </c>
      <c r="F86" s="10" t="s">
        <v>19</v>
      </c>
      <c r="G86" s="10"/>
      <c r="H86" s="10" t="s">
        <v>6</v>
      </c>
      <c r="K86" s="99"/>
      <c r="L86" s="100"/>
      <c r="M86" s="100"/>
      <c r="N86" s="100"/>
      <c r="O86" s="101"/>
    </row>
    <row r="87" spans="1:15" ht="15" thickBot="1" x14ac:dyDescent="0.4">
      <c r="A87" s="8"/>
      <c r="B87" s="7"/>
      <c r="C87" s="7"/>
      <c r="D87" s="7"/>
      <c r="E87" s="9"/>
      <c r="F87" s="9"/>
      <c r="G87" s="9"/>
      <c r="H87" s="7"/>
      <c r="K87" s="96"/>
      <c r="L87" s="97"/>
      <c r="M87" s="97"/>
      <c r="N87" s="97"/>
      <c r="O87" s="98"/>
    </row>
    <row r="88" spans="1:15" ht="15" thickBot="1" x14ac:dyDescent="0.4">
      <c r="A88" s="8"/>
      <c r="B88" s="7"/>
      <c r="C88" s="7"/>
      <c r="D88" s="7"/>
      <c r="E88" s="9"/>
      <c r="F88" s="9"/>
      <c r="G88" s="9"/>
      <c r="H88" s="7"/>
    </row>
    <row r="89" spans="1:15" x14ac:dyDescent="0.35">
      <c r="A89" s="8"/>
      <c r="B89" s="7"/>
      <c r="C89" s="7"/>
      <c r="D89" s="7"/>
      <c r="E89" s="9"/>
      <c r="F89" s="9"/>
      <c r="G89" s="9"/>
      <c r="H89" s="7"/>
      <c r="K89" s="93" t="s">
        <v>193</v>
      </c>
      <c r="L89" s="94"/>
      <c r="M89" s="94"/>
      <c r="N89" s="94"/>
      <c r="O89" s="95"/>
    </row>
    <row r="90" spans="1:15" ht="15" thickBot="1" x14ac:dyDescent="0.4">
      <c r="A90" s="8"/>
      <c r="B90" s="7"/>
      <c r="C90" s="7"/>
      <c r="D90" s="7"/>
      <c r="E90" s="9"/>
      <c r="F90" s="9"/>
      <c r="G90" s="9"/>
      <c r="H90" s="7"/>
      <c r="K90" s="96"/>
      <c r="L90" s="97"/>
      <c r="M90" s="97"/>
      <c r="N90" s="97"/>
      <c r="O90" s="98"/>
    </row>
    <row r="91" spans="1:15" x14ac:dyDescent="0.35">
      <c r="A91" s="8"/>
      <c r="B91" s="7"/>
      <c r="C91" s="7"/>
      <c r="D91" s="7"/>
      <c r="E91" s="9"/>
      <c r="F91" s="9"/>
      <c r="G91" s="9"/>
      <c r="H91" s="7"/>
    </row>
    <row r="92" spans="1:15" x14ac:dyDescent="0.35">
      <c r="A92" s="8"/>
      <c r="B92" s="7"/>
      <c r="C92" s="7"/>
      <c r="D92" s="7"/>
      <c r="E92" s="9"/>
      <c r="F92" s="9"/>
      <c r="G92" s="9"/>
      <c r="H92" s="7"/>
    </row>
    <row r="93" spans="1:15" x14ac:dyDescent="0.35">
      <c r="A93" s="8"/>
      <c r="B93" s="7"/>
      <c r="C93" s="7"/>
      <c r="D93" s="7"/>
      <c r="E93" s="9"/>
      <c r="F93" s="9"/>
      <c r="G93" s="9"/>
      <c r="H93" s="7"/>
    </row>
    <row r="94" spans="1:15" x14ac:dyDescent="0.35">
      <c r="A94" s="8"/>
      <c r="B94" s="7"/>
      <c r="C94" s="7"/>
      <c r="D94" s="7"/>
      <c r="E94" s="9"/>
      <c r="F94" s="9"/>
      <c r="G94" s="9"/>
      <c r="H94" s="7"/>
    </row>
    <row r="95" spans="1:15" ht="14.5" customHeight="1" x14ac:dyDescent="0.35">
      <c r="A95" s="8"/>
      <c r="B95" s="7"/>
      <c r="C95" s="7"/>
      <c r="D95" s="7"/>
      <c r="E95" s="9"/>
      <c r="F95" s="9"/>
      <c r="G95" s="9"/>
      <c r="H95" s="7"/>
    </row>
    <row r="102" ht="14.5" customHeight="1" x14ac:dyDescent="0.35"/>
  </sheetData>
  <sortState xmlns:xlrd2="http://schemas.microsoft.com/office/spreadsheetml/2017/richdata2" ref="A14:H19">
    <sortCondition descending="1" ref="H14"/>
  </sortState>
  <mergeCells count="9">
    <mergeCell ref="B1:D1"/>
    <mergeCell ref="K89:O90"/>
    <mergeCell ref="K82:O87"/>
    <mergeCell ref="H2:I2"/>
    <mergeCell ref="A9:J10"/>
    <mergeCell ref="A6:J6"/>
    <mergeCell ref="A7:J7"/>
    <mergeCell ref="A8:J8"/>
    <mergeCell ref="A5:J5"/>
  </mergeCells>
  <conditionalFormatting sqref="J80">
    <cfRule type="cellIs" dxfId="2" priority="1" stopIfTrue="1" operator="lessThan">
      <formula>180</formula>
    </cfRule>
    <cfRule type="cellIs" dxfId="1" priority="2" operator="lessThan">
      <formula>180</formula>
    </cfRule>
    <cfRule type="cellIs" dxfId="0" priority="3" operator="lessThan">
      <formula>180</formula>
    </cfRule>
  </conditionalFormatting>
  <dataValidations count="10">
    <dataValidation type="list" allowBlank="1" showInputMessage="1" showErrorMessage="1" sqref="D14:D19" xr:uid="{AB33343F-A0E5-4FA3-916B-7DAF38275AC3}">
      <formula1>"Please select: , Earned, Planned, "</formula1>
    </dataValidation>
    <dataValidation type="list" allowBlank="1" showInputMessage="1" showErrorMessage="1" sqref="D59:D65 D75:D76 D45:D53" xr:uid="{CE997C16-9A75-4DD0-96B5-A4D1A45CC38E}">
      <formula1>"Please select:, Earned, Planned,"</formula1>
    </dataValidation>
    <dataValidation type="list" allowBlank="1" showInputMessage="1" showErrorMessage="1" sqref="D69:D71 D39 D23:D33" xr:uid="{43FD0227-5D11-42B7-A318-6A0D6EB9A9F1}">
      <formula1>"Please select:, Earned, Planned, N/A,"</formula1>
    </dataValidation>
    <dataValidation type="list" allowBlank="1" showInputMessage="1" showErrorMessage="1" sqref="D40 D37:D38" xr:uid="{7A9C8D0B-752F-4B5E-B252-67E4044A214C}">
      <formula1>"Please select:, Earned, Planned, "</formula1>
    </dataValidation>
    <dataValidation type="list" allowBlank="1" showInputMessage="1" showErrorMessage="1" sqref="B47" xr:uid="{E48317D3-232E-4CCF-9CCC-C568AC415571}">
      <formula1>"Please select:, German A1.1-C1,  Introduction to the Philosophy of Science,  Introduction to Visual Culture,"</formula1>
    </dataValidation>
    <dataValidation allowBlank="1" showErrorMessage="1" sqref="A18:A19" xr:uid="{B0B69EDB-3179-4E18-B8A1-58AE7CD323D8}"/>
    <dataValidation type="list" allowBlank="1" showInputMessage="1" showErrorMessage="1" sqref="B38" xr:uid="{FBD6ED3D-D090-40EF-9EC5-50EEBEF8215F}">
      <formula1>"Please select:, Applied Statistics with SPSS, Applied Statistics with R,"</formula1>
    </dataValidation>
    <dataValidation type="list" allowBlank="1" showInputMessage="1" showErrorMessage="1" sqref="B40" xr:uid="{109D4A1D-29CF-4351-8646-6AE094A188A6}">
      <formula1>"Please select:, Econometrics, Data Collection, "</formula1>
    </dataValidation>
    <dataValidation type="list" allowBlank="1" showInputMessage="1" showErrorMessage="1" sqref="B46" xr:uid="{CF88D8A6-C966-49C3-8ADE-0B34814426D4}">
      <formula1>"Please select:, German A1.1-C1,  Introduction to Philosophical Ethics,  Introduction to Visual Culture,"</formula1>
    </dataValidation>
    <dataValidation type="list" allowBlank="1" showInputMessage="1" showErrorMessage="1" sqref="B45" xr:uid="{F5EDA36F-E591-4F0A-B73A-3E35C50455EC}">
      <formula1>"Please select:, German A1.1-C1,  Introduction to the Philosophy of Science, "</formula1>
    </dataValidation>
  </dataValidations>
  <pageMargins left="0.7" right="0.7" top="0.75" bottom="0.75" header="0.3" footer="0.3"/>
  <pageSetup paperSize="9" scale="65"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1A5B61-F84A-430E-B942-C96850EA3693}">
          <x14:formula1>
            <xm:f>Lists!$D$2:$D$20</xm:f>
          </x14:formula1>
          <xm:sqref>B19</xm:sqref>
        </x14:dataValidation>
        <x14:dataValidation type="list" allowBlank="1" showInputMessage="1" showErrorMessage="1" xr:uid="{D3468380-A379-4BE8-BC37-DBD9D8FD902E}">
          <x14:formula1>
            <xm:f>Lists!$B$2:$B$20</xm:f>
          </x14:formula1>
          <xm:sqref>B18</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510E-BA39-4AF4-B13C-0E41617076CB}">
  <dimension ref="A1:J16"/>
  <sheetViews>
    <sheetView workbookViewId="0">
      <selection activeCell="H1" sqref="H1:H6"/>
    </sheetView>
  </sheetViews>
  <sheetFormatPr defaultRowHeight="14.5" x14ac:dyDescent="0.35"/>
  <cols>
    <col min="1" max="1" width="12.6328125" customWidth="1"/>
    <col min="2" max="2" width="34.1796875" customWidth="1"/>
    <col min="3" max="3" width="11.81640625" customWidth="1"/>
    <col min="4" max="4" width="35.453125" customWidth="1"/>
    <col min="5" max="5" width="8.81640625"/>
    <col min="6" max="6" width="19.81640625" customWidth="1"/>
    <col min="8" max="8" width="35.453125" customWidth="1"/>
    <col min="9" max="9" width="8.81640625"/>
    <col min="10" max="10" width="31.453125" customWidth="1"/>
  </cols>
  <sheetData>
    <row r="1" spans="1:10" x14ac:dyDescent="0.35">
      <c r="A1" t="s">
        <v>107</v>
      </c>
      <c r="B1" t="s">
        <v>108</v>
      </c>
      <c r="C1" t="s">
        <v>89</v>
      </c>
      <c r="D1" t="s">
        <v>90</v>
      </c>
      <c r="F1" t="s">
        <v>91</v>
      </c>
      <c r="H1" t="s">
        <v>92</v>
      </c>
      <c r="J1" t="s">
        <v>93</v>
      </c>
    </row>
    <row r="2" spans="1:10" x14ac:dyDescent="0.35">
      <c r="A2" t="s">
        <v>23</v>
      </c>
      <c r="B2" t="s">
        <v>52</v>
      </c>
      <c r="C2" t="s">
        <v>23</v>
      </c>
      <c r="D2" t="s">
        <v>52</v>
      </c>
      <c r="F2" t="s">
        <v>127</v>
      </c>
      <c r="H2" t="s">
        <v>128</v>
      </c>
      <c r="J2" t="s">
        <v>128</v>
      </c>
    </row>
    <row r="3" spans="1:10" x14ac:dyDescent="0.35">
      <c r="A3" t="s">
        <v>109</v>
      </c>
      <c r="B3" t="s">
        <v>110</v>
      </c>
      <c r="C3" t="s">
        <v>94</v>
      </c>
      <c r="D3" t="s">
        <v>95</v>
      </c>
      <c r="F3" t="s">
        <v>128</v>
      </c>
      <c r="H3" t="s">
        <v>133</v>
      </c>
      <c r="J3" t="s">
        <v>133</v>
      </c>
    </row>
    <row r="4" spans="1:10" x14ac:dyDescent="0.35">
      <c r="A4" t="s">
        <v>82</v>
      </c>
      <c r="B4" t="s">
        <v>83</v>
      </c>
      <c r="C4" t="s">
        <v>84</v>
      </c>
      <c r="D4" t="s">
        <v>85</v>
      </c>
      <c r="F4" t="s">
        <v>129</v>
      </c>
      <c r="H4" t="s">
        <v>157</v>
      </c>
      <c r="J4" t="s">
        <v>157</v>
      </c>
    </row>
    <row r="5" spans="1:10" x14ac:dyDescent="0.35">
      <c r="A5" t="s">
        <v>111</v>
      </c>
      <c r="B5" t="s">
        <v>112</v>
      </c>
      <c r="C5" t="s">
        <v>97</v>
      </c>
      <c r="D5" t="s">
        <v>98</v>
      </c>
      <c r="F5" t="s">
        <v>130</v>
      </c>
      <c r="H5" t="s">
        <v>96</v>
      </c>
      <c r="J5" t="s">
        <v>96</v>
      </c>
    </row>
    <row r="6" spans="1:10" x14ac:dyDescent="0.35">
      <c r="A6" t="s">
        <v>119</v>
      </c>
      <c r="B6" t="s">
        <v>125</v>
      </c>
      <c r="C6" t="s">
        <v>121</v>
      </c>
      <c r="D6" t="s">
        <v>123</v>
      </c>
      <c r="F6" t="s">
        <v>213</v>
      </c>
      <c r="H6" t="s">
        <v>134</v>
      </c>
      <c r="J6" t="s">
        <v>134</v>
      </c>
    </row>
    <row r="7" spans="1:10" x14ac:dyDescent="0.35">
      <c r="A7" t="s">
        <v>204</v>
      </c>
      <c r="B7" t="s">
        <v>205</v>
      </c>
      <c r="C7" t="s">
        <v>199</v>
      </c>
      <c r="D7" t="s">
        <v>200</v>
      </c>
      <c r="F7" t="s">
        <v>131</v>
      </c>
    </row>
    <row r="8" spans="1:10" x14ac:dyDescent="0.35">
      <c r="A8" t="s">
        <v>113</v>
      </c>
      <c r="B8" t="s">
        <v>114</v>
      </c>
      <c r="C8" t="s">
        <v>201</v>
      </c>
      <c r="D8" t="s">
        <v>202</v>
      </c>
      <c r="F8" t="s">
        <v>132</v>
      </c>
    </row>
    <row r="9" spans="1:10" x14ac:dyDescent="0.35">
      <c r="A9" t="s">
        <v>115</v>
      </c>
      <c r="B9" t="s">
        <v>116</v>
      </c>
      <c r="C9" t="s">
        <v>99</v>
      </c>
      <c r="D9" t="s">
        <v>100</v>
      </c>
      <c r="F9" t="s">
        <v>133</v>
      </c>
    </row>
    <row r="10" spans="1:10" x14ac:dyDescent="0.35">
      <c r="A10" t="s">
        <v>175</v>
      </c>
      <c r="B10" t="s">
        <v>206</v>
      </c>
      <c r="C10" t="s">
        <v>101</v>
      </c>
      <c r="D10" t="s">
        <v>102</v>
      </c>
      <c r="F10" t="s">
        <v>96</v>
      </c>
    </row>
    <row r="11" spans="1:10" x14ac:dyDescent="0.35">
      <c r="A11" t="s">
        <v>117</v>
      </c>
      <c r="B11" t="s">
        <v>138</v>
      </c>
      <c r="C11" t="s">
        <v>176</v>
      </c>
      <c r="D11" t="s">
        <v>203</v>
      </c>
      <c r="F11" t="s">
        <v>134</v>
      </c>
    </row>
    <row r="12" spans="1:10" x14ac:dyDescent="0.35">
      <c r="A12" t="s">
        <v>120</v>
      </c>
      <c r="B12" t="s">
        <v>126</v>
      </c>
      <c r="C12" t="s">
        <v>103</v>
      </c>
      <c r="D12" t="s">
        <v>104</v>
      </c>
      <c r="F12" t="s">
        <v>135</v>
      </c>
    </row>
    <row r="13" spans="1:10" x14ac:dyDescent="0.35">
      <c r="A13" s="15" t="s">
        <v>118</v>
      </c>
      <c r="B13" s="15" t="s">
        <v>207</v>
      </c>
      <c r="C13" t="s">
        <v>122</v>
      </c>
      <c r="D13" t="s">
        <v>124</v>
      </c>
      <c r="F13" t="s">
        <v>136</v>
      </c>
    </row>
    <row r="14" spans="1:10" x14ac:dyDescent="0.35">
      <c r="A14" s="15" t="s">
        <v>208</v>
      </c>
      <c r="B14" s="15" t="s">
        <v>209</v>
      </c>
      <c r="C14" s="15" t="s">
        <v>105</v>
      </c>
      <c r="D14" s="15" t="s">
        <v>106</v>
      </c>
    </row>
    <row r="15" spans="1:10" x14ac:dyDescent="0.35">
      <c r="C15" t="s">
        <v>165</v>
      </c>
      <c r="D15" t="s">
        <v>137</v>
      </c>
    </row>
    <row r="16" spans="1:10" x14ac:dyDescent="0.35">
      <c r="C16" s="15" t="s">
        <v>163</v>
      </c>
      <c r="D16" s="15" t="s">
        <v>164</v>
      </c>
    </row>
  </sheetData>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FC944-4A53-4F89-BBD1-1FA9FDB5E342}">
  <dimension ref="A1:M25"/>
  <sheetViews>
    <sheetView zoomScale="90" zoomScaleNormal="90" workbookViewId="0">
      <selection activeCell="D10" sqref="D10"/>
    </sheetView>
  </sheetViews>
  <sheetFormatPr defaultColWidth="8.81640625" defaultRowHeight="14.5" x14ac:dyDescent="0.35"/>
  <cols>
    <col min="1" max="1" width="17.81640625" customWidth="1"/>
    <col min="2" max="2" width="39" customWidth="1"/>
    <col min="5" max="5" width="12.1796875" customWidth="1"/>
  </cols>
  <sheetData>
    <row r="1" spans="1:5" ht="18.5" x14ac:dyDescent="0.45">
      <c r="A1" s="111" t="s">
        <v>81</v>
      </c>
      <c r="B1" s="111"/>
      <c r="C1" s="111"/>
      <c r="D1" s="111"/>
      <c r="E1" s="111"/>
    </row>
    <row r="2" spans="1:5" x14ac:dyDescent="0.35">
      <c r="A2" s="14" t="s">
        <v>68</v>
      </c>
      <c r="B2" s="14" t="s">
        <v>69</v>
      </c>
      <c r="C2" s="14" t="s">
        <v>49</v>
      </c>
      <c r="D2" s="14" t="s">
        <v>74</v>
      </c>
      <c r="E2" s="14" t="s">
        <v>6</v>
      </c>
    </row>
    <row r="3" spans="1:5" x14ac:dyDescent="0.35">
      <c r="A3" s="87" t="str">
        <f>'Study Plan'!A14</f>
        <v>CH-300</v>
      </c>
      <c r="B3" s="88" t="str">
        <f>'Study Plan'!B14</f>
        <v>Intro to International Business</v>
      </c>
      <c r="C3" s="51">
        <v>7.5</v>
      </c>
      <c r="D3" s="74" t="s">
        <v>75</v>
      </c>
      <c r="E3" s="74" t="s">
        <v>71</v>
      </c>
    </row>
    <row r="4" spans="1:5" x14ac:dyDescent="0.35">
      <c r="A4" s="87" t="str">
        <f>'Study Plan'!A16</f>
        <v>CH-310</v>
      </c>
      <c r="B4" s="88" t="str">
        <f>'Study Plan'!B16</f>
        <v>Microeconomics</v>
      </c>
      <c r="C4" s="51">
        <v>7.5</v>
      </c>
      <c r="D4" s="74" t="s">
        <v>75</v>
      </c>
      <c r="E4" s="74" t="s">
        <v>71</v>
      </c>
    </row>
    <row r="5" spans="1:5" x14ac:dyDescent="0.35">
      <c r="A5" s="75" t="str">
        <f>'Study Plan'!A18</f>
        <v>CH-XXX</v>
      </c>
      <c r="B5" s="75" t="str">
        <f>'Study Plan'!B18</f>
        <v>Please select:</v>
      </c>
      <c r="C5" s="81">
        <v>7.5</v>
      </c>
      <c r="D5" s="76" t="s">
        <v>76</v>
      </c>
      <c r="E5" s="76" t="s">
        <v>71</v>
      </c>
    </row>
    <row r="6" spans="1:5" x14ac:dyDescent="0.35">
      <c r="A6" s="87" t="str">
        <f>'Study Plan'!A15</f>
        <v>CH-301</v>
      </c>
      <c r="B6" s="88" t="str">
        <f>'Study Plan'!B15</f>
        <v>Intro to Finance &amp; Accounting</v>
      </c>
      <c r="C6" s="51">
        <v>7.5</v>
      </c>
      <c r="D6" s="74" t="s">
        <v>75</v>
      </c>
      <c r="E6" s="74" t="s">
        <v>72</v>
      </c>
    </row>
    <row r="7" spans="1:5" x14ac:dyDescent="0.35">
      <c r="A7" s="87" t="str">
        <f>'Study Plan'!A17</f>
        <v>CH-311</v>
      </c>
      <c r="B7" s="88" t="str">
        <f>'Study Plan'!B17</f>
        <v>Macroeconomics</v>
      </c>
      <c r="C7" s="51">
        <v>7.5</v>
      </c>
      <c r="D7" s="74" t="s">
        <v>75</v>
      </c>
      <c r="E7" s="74" t="s">
        <v>72</v>
      </c>
    </row>
    <row r="8" spans="1:5" x14ac:dyDescent="0.35">
      <c r="A8" s="75" t="str">
        <f>'Study Plan'!A19</f>
        <v>CH-XXX</v>
      </c>
      <c r="B8" s="75" t="str">
        <f>'Study Plan'!B19</f>
        <v>Please select:</v>
      </c>
      <c r="C8" s="81">
        <v>7.5</v>
      </c>
      <c r="D8" s="76" t="s">
        <v>76</v>
      </c>
      <c r="E8" s="76" t="s">
        <v>72</v>
      </c>
    </row>
    <row r="10" spans="1:5" x14ac:dyDescent="0.35">
      <c r="A10" t="s">
        <v>139</v>
      </c>
      <c r="D10" s="80" t="str">
        <f>IF((A5="CH-100")*(A8="CH-101"),"BCCB",IF((A5="CH-132")*(A8="CH-133"),"Earth Sciences",IF((A5="CH-140")*(A8="CH-141"),"Physics",IF((A5="CH-230")*(A8="CH-231"),"CS",IF((A5="CH-210")*(A8="CH-211"),"ECE",IF((A5="CH-230")*(A8="SDT-102"),"SDT",IF((A5="CH-241")*(A8="CH-240"),"IEM",IF((A5="CH-330")*(A8="CH-331"),"IRPH", IF((A5="CH-340")*(A8="CH-341"),"ISCP",IF((A5="CH-320")*(A8="CH-321"),"SMP", IF((A5="CH-700")*(A8="CH-701"),"Data Science",IF((A5="CH-221")*(A8="CH-222"),"RIS","NONE"))))))))))))</f>
        <v>NONE</v>
      </c>
    </row>
    <row r="12" spans="1:5" x14ac:dyDescent="0.35">
      <c r="A12" t="s">
        <v>86</v>
      </c>
      <c r="D12" s="80" t="str">
        <f>IF(A5="CH-330","IRPH or GEM",IF(A5="CH-132","ESSMER or GEM",IF(A5="CH-241","IEM or GEM",IF(A5="CH-340","ISCP or GEM",IF(A5="CH-330","IRPH or GEM","GEM")))))</f>
        <v>GEM</v>
      </c>
    </row>
    <row r="14" spans="1:5" x14ac:dyDescent="0.35">
      <c r="A14" t="s">
        <v>87</v>
      </c>
      <c r="D14" s="80" t="str">
        <f>IF((A5="CH-132")*(A8="CH-133"),"ESSMER or GEM",IF((A5="CH-241")*(A8="CH-240"),"IEM or GEM",IF((A5="CH-330")*(A8="CH-331"),"IRPH or GEM", IF((A5="CH-340")*(A8="CH-341"),"ISCP or GEM","GEM"))))</f>
        <v>GEM</v>
      </c>
    </row>
    <row r="17" spans="1:13" ht="18.5" x14ac:dyDescent="0.45">
      <c r="A17" s="111" t="s">
        <v>88</v>
      </c>
      <c r="B17" s="111"/>
      <c r="C17" s="111"/>
      <c r="D17" s="111"/>
      <c r="E17" s="111"/>
    </row>
    <row r="18" spans="1:13" x14ac:dyDescent="0.35">
      <c r="A18" s="14" t="s">
        <v>68</v>
      </c>
      <c r="B18" s="14" t="s">
        <v>69</v>
      </c>
      <c r="C18" s="14" t="s">
        <v>49</v>
      </c>
      <c r="D18" s="14" t="s">
        <v>74</v>
      </c>
      <c r="E18" s="14" t="s">
        <v>6</v>
      </c>
    </row>
    <row r="19" spans="1:13" x14ac:dyDescent="0.35">
      <c r="A19" s="87" t="str">
        <f>'Study Plan'!A37</f>
        <v>CTMS-MAT-08</v>
      </c>
      <c r="B19" s="88" t="str">
        <f>'Study Plan'!B37</f>
        <v>Applied Calculus</v>
      </c>
      <c r="C19" s="56">
        <v>5</v>
      </c>
      <c r="D19" s="51" t="s">
        <v>75</v>
      </c>
      <c r="E19" s="7" t="s">
        <v>71</v>
      </c>
    </row>
    <row r="20" spans="1:13" ht="15" thickBot="1" x14ac:dyDescent="0.4">
      <c r="A20" s="87" t="str">
        <f>'Study Plan'!A38</f>
        <v>CTMS-XX</v>
      </c>
      <c r="B20" s="87" t="str">
        <f>'Study Plan'!B38</f>
        <v>Please select:</v>
      </c>
      <c r="C20" s="56">
        <v>5</v>
      </c>
      <c r="D20" s="51" t="s">
        <v>75</v>
      </c>
      <c r="E20" s="7" t="s">
        <v>72</v>
      </c>
    </row>
    <row r="21" spans="1:13" x14ac:dyDescent="0.35">
      <c r="G21" s="112" t="s">
        <v>212</v>
      </c>
      <c r="H21" s="107"/>
      <c r="I21" s="107"/>
      <c r="J21" s="107"/>
      <c r="K21" s="107"/>
      <c r="L21" s="107"/>
      <c r="M21" s="108"/>
    </row>
    <row r="22" spans="1:13" ht="18.5" x14ac:dyDescent="0.45">
      <c r="A22" s="111" t="s">
        <v>140</v>
      </c>
      <c r="B22" s="111"/>
      <c r="C22" s="111"/>
      <c r="D22" s="111"/>
      <c r="E22" s="111"/>
      <c r="G22" s="113"/>
      <c r="H22" s="103"/>
      <c r="I22" s="103"/>
      <c r="J22" s="103"/>
      <c r="K22" s="103"/>
      <c r="L22" s="103"/>
      <c r="M22" s="104"/>
    </row>
    <row r="23" spans="1:13" x14ac:dyDescent="0.35">
      <c r="A23" s="14" t="s">
        <v>68</v>
      </c>
      <c r="B23" s="14" t="s">
        <v>69</v>
      </c>
      <c r="C23" s="14" t="s">
        <v>49</v>
      </c>
      <c r="D23" s="14" t="s">
        <v>74</v>
      </c>
      <c r="E23" s="14" t="s">
        <v>6</v>
      </c>
      <c r="G23" s="113"/>
      <c r="H23" s="103"/>
      <c r="I23" s="103"/>
      <c r="J23" s="103"/>
      <c r="K23" s="103"/>
      <c r="L23" s="103"/>
      <c r="M23" s="104"/>
    </row>
    <row r="24" spans="1:13" ht="29" x14ac:dyDescent="0.35">
      <c r="A24" s="77" t="str">
        <f>'Study Plan'!A45</f>
        <v>CTLA-GER-XX/ CTHU-HUM-XXX</v>
      </c>
      <c r="B24" s="77" t="str">
        <f>'Study Plan'!B45</f>
        <v>Please select:</v>
      </c>
      <c r="C24" s="71">
        <v>2.5</v>
      </c>
      <c r="D24" s="71" t="s">
        <v>76</v>
      </c>
      <c r="E24" s="73" t="s">
        <v>71</v>
      </c>
      <c r="G24" s="113"/>
      <c r="H24" s="103"/>
      <c r="I24" s="103"/>
      <c r="J24" s="103"/>
      <c r="K24" s="103"/>
      <c r="L24" s="103"/>
      <c r="M24" s="104"/>
    </row>
    <row r="25" spans="1:13" ht="29.5" thickBot="1" x14ac:dyDescent="0.4">
      <c r="A25" s="77" t="str">
        <f>'Study Plan'!A46</f>
        <v>CTLA-GER-XX/ CTHU-HUM-XXX</v>
      </c>
      <c r="B25" s="77" t="str">
        <f>'Study Plan'!B46</f>
        <v>Please select:</v>
      </c>
      <c r="C25" s="71">
        <v>2.5</v>
      </c>
      <c r="D25" s="71" t="s">
        <v>76</v>
      </c>
      <c r="E25" s="73" t="s">
        <v>72</v>
      </c>
      <c r="G25" s="114"/>
      <c r="H25" s="105"/>
      <c r="I25" s="105"/>
      <c r="J25" s="105"/>
      <c r="K25" s="105"/>
      <c r="L25" s="105"/>
      <c r="M25" s="106"/>
    </row>
  </sheetData>
  <mergeCells count="4">
    <mergeCell ref="A1:E1"/>
    <mergeCell ref="A17:E17"/>
    <mergeCell ref="A22:E22"/>
    <mergeCell ref="G21:M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0B2D-7261-4459-9085-8D2B382531B5}">
  <dimension ref="A1:B12"/>
  <sheetViews>
    <sheetView workbookViewId="0">
      <selection activeCell="C15" sqref="C15"/>
    </sheetView>
  </sheetViews>
  <sheetFormatPr defaultRowHeight="14.5" x14ac:dyDescent="0.35"/>
  <cols>
    <col min="1" max="1" width="10.81640625" customWidth="1"/>
    <col min="2" max="2" width="12" customWidth="1"/>
  </cols>
  <sheetData>
    <row r="1" spans="1:2" x14ac:dyDescent="0.35">
      <c r="A1" t="s">
        <v>6</v>
      </c>
      <c r="B1" t="s">
        <v>70</v>
      </c>
    </row>
    <row r="3" spans="1:2" x14ac:dyDescent="0.35">
      <c r="A3" s="64" t="s">
        <v>71</v>
      </c>
      <c r="B3" s="64">
        <f>SUMIF('Study Plan'!H$14:H$80, A3, 'Study Plan'!C$14:C$80)</f>
        <v>30</v>
      </c>
    </row>
    <row r="4" spans="1:2" x14ac:dyDescent="0.35">
      <c r="A4" s="64" t="s">
        <v>72</v>
      </c>
      <c r="B4" s="64">
        <f>SUMIF('Study Plan'!H$14:H$80, A4, 'Study Plan'!C$14:C$80)</f>
        <v>30</v>
      </c>
    </row>
    <row r="5" spans="1:2" x14ac:dyDescent="0.35">
      <c r="A5" s="64" t="s">
        <v>144</v>
      </c>
      <c r="B5" s="64">
        <f>SUMIF('Study Plan'!H$14:H$80, A5, 'Study Plan'!C$14:C$80)</f>
        <v>0</v>
      </c>
    </row>
    <row r="6" spans="1:2" x14ac:dyDescent="0.35">
      <c r="A6" s="64" t="s">
        <v>145</v>
      </c>
      <c r="B6" s="64">
        <f>SUMIF('Study Plan'!H$14:H$80, A6, 'Study Plan'!C$14:C$80)</f>
        <v>0</v>
      </c>
    </row>
    <row r="7" spans="1:2" x14ac:dyDescent="0.35">
      <c r="A7" s="64" t="s">
        <v>146</v>
      </c>
      <c r="B7" s="64">
        <f>SUMIF('Study Plan'!H$14:H$80, A7, 'Study Plan'!C$14:C$80)</f>
        <v>0</v>
      </c>
    </row>
    <row r="8" spans="1:2" x14ac:dyDescent="0.35">
      <c r="A8" s="64" t="s">
        <v>147</v>
      </c>
      <c r="B8" s="64">
        <f>SUMIF('Study Plan'!H$14:H$80, A8, 'Study Plan'!C$14:C$80)</f>
        <v>0</v>
      </c>
    </row>
    <row r="9" spans="1:2" x14ac:dyDescent="0.35">
      <c r="A9" s="64" t="s">
        <v>210</v>
      </c>
      <c r="B9" s="64">
        <f>SUMIF('Study Plan'!H$14:H$80, A9, 'Study Plan'!C$14:C$80)</f>
        <v>0</v>
      </c>
    </row>
    <row r="10" spans="1:2" x14ac:dyDescent="0.35">
      <c r="A10" s="64" t="s">
        <v>211</v>
      </c>
      <c r="B10" s="64">
        <f>SUMIF('Study Plan'!H$14:H$80, A10, 'Study Plan'!C$14:C$80)</f>
        <v>0</v>
      </c>
    </row>
    <row r="11" spans="1:2" ht="15" thickBot="1" x14ac:dyDescent="0.4">
      <c r="A11" s="65"/>
      <c r="B11" s="65"/>
    </row>
    <row r="12" spans="1:2" x14ac:dyDescent="0.35">
      <c r="A12" t="s">
        <v>73</v>
      </c>
      <c r="B12">
        <f>SUM(B3:B10)</f>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D893-DB55-4A50-9167-B2E645318503}">
  <dimension ref="A1:E48"/>
  <sheetViews>
    <sheetView zoomScale="90" zoomScaleNormal="90" workbookViewId="0">
      <selection activeCell="D25" sqref="D25"/>
    </sheetView>
  </sheetViews>
  <sheetFormatPr defaultColWidth="8.81640625" defaultRowHeight="14.5" x14ac:dyDescent="0.35"/>
  <cols>
    <col min="1" max="1" width="21.6328125" customWidth="1"/>
    <col min="2" max="2" width="25.81640625" customWidth="1"/>
    <col min="3" max="3" width="9.1796875" customWidth="1"/>
    <col min="4" max="4" width="34.453125" customWidth="1"/>
    <col min="5" max="5" width="8.08984375" customWidth="1"/>
    <col min="8" max="8" width="43.36328125" customWidth="1"/>
  </cols>
  <sheetData>
    <row r="1" spans="1:5" ht="18.5" x14ac:dyDescent="0.45">
      <c r="A1" s="111" t="s">
        <v>38</v>
      </c>
      <c r="B1" s="111"/>
      <c r="C1" s="111"/>
      <c r="D1" s="111"/>
    </row>
    <row r="2" spans="1:5" ht="18.5" x14ac:dyDescent="0.45">
      <c r="A2" s="13"/>
      <c r="B2" s="13"/>
      <c r="C2" s="13"/>
      <c r="D2" s="13"/>
    </row>
    <row r="4" spans="1:5" x14ac:dyDescent="0.35">
      <c r="A4" s="14" t="s">
        <v>39</v>
      </c>
      <c r="B4" s="14" t="s">
        <v>40</v>
      </c>
    </row>
    <row r="5" spans="1:5" ht="43.75" customHeight="1" x14ac:dyDescent="0.35">
      <c r="A5" s="25" t="s">
        <v>68</v>
      </c>
      <c r="B5" s="25" t="s">
        <v>69</v>
      </c>
      <c r="C5" s="26" t="s">
        <v>19</v>
      </c>
      <c r="D5" s="26" t="s">
        <v>195</v>
      </c>
      <c r="E5" s="26" t="s">
        <v>41</v>
      </c>
    </row>
    <row r="6" spans="1:5" x14ac:dyDescent="0.35">
      <c r="A6" s="8"/>
      <c r="B6" s="8"/>
      <c r="C6" s="8"/>
      <c r="D6" s="8"/>
      <c r="E6" s="8"/>
    </row>
    <row r="7" spans="1:5" x14ac:dyDescent="0.35">
      <c r="A7" s="8"/>
      <c r="B7" s="8"/>
      <c r="C7" s="8"/>
      <c r="D7" s="8"/>
      <c r="E7" s="8"/>
    </row>
    <row r="8" spans="1:5" x14ac:dyDescent="0.35">
      <c r="A8" s="8"/>
      <c r="B8" s="8"/>
      <c r="C8" s="8"/>
      <c r="D8" s="8"/>
      <c r="E8" s="8"/>
    </row>
    <row r="9" spans="1:5" x14ac:dyDescent="0.35">
      <c r="A9" s="8"/>
      <c r="B9" s="8"/>
      <c r="C9" s="8"/>
      <c r="D9" s="8"/>
      <c r="E9" s="8"/>
    </row>
    <row r="10" spans="1:5" x14ac:dyDescent="0.35">
      <c r="A10" s="8"/>
      <c r="B10" s="8"/>
      <c r="C10" s="8"/>
      <c r="D10" s="8"/>
      <c r="E10" s="8"/>
    </row>
    <row r="11" spans="1:5" x14ac:dyDescent="0.35">
      <c r="A11" s="8"/>
      <c r="B11" s="8"/>
      <c r="C11" s="8"/>
      <c r="D11" s="8"/>
      <c r="E11" s="8"/>
    </row>
    <row r="12" spans="1:5" x14ac:dyDescent="0.35">
      <c r="A12" s="8"/>
      <c r="B12" s="8"/>
      <c r="C12" s="8"/>
      <c r="D12" s="8"/>
      <c r="E12" s="8"/>
    </row>
    <row r="13" spans="1:5" x14ac:dyDescent="0.35">
      <c r="A13" s="8"/>
      <c r="B13" s="8"/>
      <c r="C13" s="8"/>
      <c r="D13" s="8"/>
      <c r="E13" s="8"/>
    </row>
    <row r="14" spans="1:5" x14ac:dyDescent="0.35">
      <c r="A14" s="8"/>
      <c r="B14" s="8"/>
      <c r="C14" s="8"/>
      <c r="D14" s="8"/>
      <c r="E14" s="8"/>
    </row>
    <row r="15" spans="1:5" x14ac:dyDescent="0.35">
      <c r="A15" s="8"/>
      <c r="B15" s="8"/>
      <c r="C15" s="8"/>
      <c r="D15" s="8"/>
      <c r="E15" s="8"/>
    </row>
    <row r="16" spans="1:5" x14ac:dyDescent="0.35">
      <c r="A16" s="8"/>
      <c r="B16" s="8"/>
      <c r="C16" s="8"/>
      <c r="D16" s="8"/>
      <c r="E16" s="8"/>
    </row>
    <row r="17" spans="1:5" x14ac:dyDescent="0.35">
      <c r="A17" s="8"/>
      <c r="B17" s="8"/>
      <c r="C17" s="8"/>
      <c r="D17" s="8"/>
      <c r="E17" s="8"/>
    </row>
    <row r="18" spans="1:5" x14ac:dyDescent="0.35">
      <c r="A18" s="8"/>
      <c r="B18" s="8"/>
      <c r="C18" s="8"/>
      <c r="D18" s="8"/>
      <c r="E18" s="8"/>
    </row>
    <row r="19" spans="1:5" x14ac:dyDescent="0.35">
      <c r="A19" s="8"/>
      <c r="B19" s="8"/>
      <c r="C19" s="8"/>
      <c r="D19" s="8"/>
      <c r="E19" s="8"/>
    </row>
    <row r="21" spans="1:5" x14ac:dyDescent="0.35">
      <c r="B21" s="14" t="s">
        <v>42</v>
      </c>
      <c r="C21" s="27">
        <f>SUM(C6:C19)</f>
        <v>0</v>
      </c>
    </row>
    <row r="24" spans="1:5" x14ac:dyDescent="0.35">
      <c r="A24" s="14" t="s">
        <v>43</v>
      </c>
      <c r="B24" s="14" t="s">
        <v>40</v>
      </c>
    </row>
    <row r="25" spans="1:5" ht="43.25" customHeight="1" x14ac:dyDescent="0.35">
      <c r="A25" s="25" t="s">
        <v>68</v>
      </c>
      <c r="B25" s="25" t="s">
        <v>69</v>
      </c>
      <c r="C25" s="26" t="s">
        <v>19</v>
      </c>
      <c r="D25" s="26" t="s">
        <v>195</v>
      </c>
      <c r="E25" s="26" t="s">
        <v>41</v>
      </c>
    </row>
    <row r="26" spans="1:5" x14ac:dyDescent="0.35">
      <c r="A26" s="8"/>
      <c r="B26" s="8"/>
      <c r="C26" s="8"/>
      <c r="D26" s="8"/>
      <c r="E26" s="8"/>
    </row>
    <row r="27" spans="1:5" x14ac:dyDescent="0.35">
      <c r="A27" s="8"/>
      <c r="B27" s="8"/>
      <c r="C27" s="8"/>
      <c r="D27" s="8"/>
      <c r="E27" s="8"/>
    </row>
    <row r="28" spans="1:5" x14ac:dyDescent="0.35">
      <c r="A28" s="8"/>
      <c r="B28" s="8"/>
      <c r="C28" s="8"/>
      <c r="D28" s="8"/>
      <c r="E28" s="8"/>
    </row>
    <row r="29" spans="1:5" x14ac:dyDescent="0.35">
      <c r="A29" s="8"/>
      <c r="B29" s="8"/>
      <c r="C29" s="8"/>
      <c r="D29" s="8"/>
      <c r="E29" s="8"/>
    </row>
    <row r="30" spans="1:5" x14ac:dyDescent="0.35">
      <c r="A30" s="8"/>
      <c r="B30" s="8"/>
      <c r="C30" s="8"/>
      <c r="D30" s="8"/>
      <c r="E30" s="8"/>
    </row>
    <row r="31" spans="1:5" x14ac:dyDescent="0.35">
      <c r="A31" s="8"/>
      <c r="B31" s="8"/>
      <c r="C31" s="8"/>
      <c r="D31" s="8"/>
      <c r="E31" s="8"/>
    </row>
    <row r="32" spans="1:5" x14ac:dyDescent="0.35">
      <c r="A32" s="8"/>
      <c r="B32" s="8"/>
      <c r="C32" s="8"/>
      <c r="D32" s="8"/>
      <c r="E32" s="8"/>
    </row>
    <row r="33" spans="1:5" x14ac:dyDescent="0.35">
      <c r="A33" s="8"/>
      <c r="B33" s="8"/>
      <c r="C33" s="8"/>
      <c r="D33" s="8"/>
      <c r="E33" s="8"/>
    </row>
    <row r="34" spans="1:5" x14ac:dyDescent="0.35">
      <c r="A34" s="8"/>
      <c r="B34" s="8"/>
      <c r="C34" s="8"/>
      <c r="D34" s="8"/>
      <c r="E34" s="8"/>
    </row>
    <row r="35" spans="1:5" x14ac:dyDescent="0.35">
      <c r="A35" s="8"/>
      <c r="B35" s="8"/>
      <c r="C35" s="8"/>
      <c r="D35" s="8"/>
      <c r="E35" s="8"/>
    </row>
    <row r="36" spans="1:5" x14ac:dyDescent="0.35">
      <c r="A36" s="8"/>
      <c r="B36" s="8"/>
      <c r="C36" s="8"/>
      <c r="D36" s="8"/>
      <c r="E36" s="8"/>
    </row>
    <row r="37" spans="1:5" x14ac:dyDescent="0.35">
      <c r="A37" s="8"/>
      <c r="B37" s="8"/>
      <c r="C37" s="8"/>
      <c r="D37" s="8"/>
      <c r="E37" s="8"/>
    </row>
    <row r="38" spans="1:5" x14ac:dyDescent="0.35">
      <c r="A38" s="8"/>
      <c r="B38" s="8"/>
      <c r="C38" s="8"/>
      <c r="D38" s="8"/>
      <c r="E38" s="8"/>
    </row>
    <row r="39" spans="1:5" x14ac:dyDescent="0.35">
      <c r="A39" s="8"/>
      <c r="B39" s="8"/>
      <c r="C39" s="8"/>
      <c r="D39" s="8"/>
      <c r="E39" s="8"/>
    </row>
    <row r="41" spans="1:5" x14ac:dyDescent="0.35">
      <c r="B41" s="14" t="s">
        <v>44</v>
      </c>
      <c r="C41" s="27">
        <f>SUM(C26:C39)</f>
        <v>0</v>
      </c>
    </row>
    <row r="43" spans="1:5" x14ac:dyDescent="0.35">
      <c r="B43" s="14" t="s">
        <v>45</v>
      </c>
      <c r="C43" s="27">
        <f>C21+C41</f>
        <v>0</v>
      </c>
      <c r="D43" s="28" t="s">
        <v>46</v>
      </c>
      <c r="E43" s="29">
        <f>'Study Plan'!$B$80+'Extension Semesters'!C43</f>
        <v>0</v>
      </c>
    </row>
    <row r="45" spans="1:5" ht="15" thickBot="1" x14ac:dyDescent="0.4"/>
    <row r="46" spans="1:5" x14ac:dyDescent="0.35">
      <c r="A46" s="41"/>
      <c r="B46" s="42"/>
      <c r="C46" s="42"/>
      <c r="D46" s="42"/>
      <c r="E46" s="43"/>
    </row>
    <row r="47" spans="1:5" ht="15" thickBot="1" x14ac:dyDescent="0.4">
      <c r="A47" s="44" t="s">
        <v>48</v>
      </c>
      <c r="B47" s="14"/>
      <c r="C47" s="45"/>
      <c r="E47" s="46"/>
    </row>
    <row r="48" spans="1:5" ht="15" thickBot="1" x14ac:dyDescent="0.4">
      <c r="A48" s="47"/>
      <c r="B48" s="48"/>
      <c r="C48" s="48"/>
      <c r="D48" s="48"/>
      <c r="E48" s="49"/>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79291C0EA94F4D945278AFB7526E8F" ma:contentTypeVersion="12" ma:contentTypeDescription="Create a new document." ma:contentTypeScope="" ma:versionID="63463b77a891605a211235edcefe6825">
  <xsd:schema xmlns:xsd="http://www.w3.org/2001/XMLSchema" xmlns:xs="http://www.w3.org/2001/XMLSchema" xmlns:p="http://schemas.microsoft.com/office/2006/metadata/properties" xmlns:ns2="e53f908f-34e7-4c58-a4c8-d6911175ab2e" xmlns:ns3="526da30d-7ad6-4d2a-afe1-524778b907d1" targetNamespace="http://schemas.microsoft.com/office/2006/metadata/properties" ma:root="true" ma:fieldsID="2bd65096500aa91cbbfb91516ffe521b" ns2:_="" ns3:_="">
    <xsd:import namespace="e53f908f-34e7-4c58-a4c8-d6911175ab2e"/>
    <xsd:import namespace="526da30d-7ad6-4d2a-afe1-524778b907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f908f-34e7-4c58-a4c8-d6911175ab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4681046-6e08-4508-887b-d7ffc39f8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6da30d-7ad6-4d2a-afe1-524778b907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3f908f-34e7-4c58-a4c8-d6911175ab2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2BB72D-88FC-4018-9145-C766E7C9C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f908f-34e7-4c58-a4c8-d6911175ab2e"/>
    <ds:schemaRef ds:uri="526da30d-7ad6-4d2a-afe1-524778b90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2385ED-1645-4C18-B2E0-CF7AC2868E57}">
  <ds:schemaRefs>
    <ds:schemaRef ds:uri="http://schemas.microsoft.com/office/2006/metadata/properties"/>
    <ds:schemaRef ds:uri="http://schemas.microsoft.com/office/infopath/2007/PartnerControls"/>
    <ds:schemaRef ds:uri="e53f908f-34e7-4c58-a4c8-d6911175ab2e"/>
  </ds:schemaRefs>
</ds:datastoreItem>
</file>

<file path=customXml/itemProps3.xml><?xml version="1.0" encoding="utf-8"?>
<ds:datastoreItem xmlns:ds="http://schemas.openxmlformats.org/officeDocument/2006/customXml" ds:itemID="{5919F79C-333D-4155-923E-C574D70A2D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Study Plan</vt:lpstr>
      <vt:lpstr>Lists</vt:lpstr>
      <vt:lpstr>Entry Advising Form</vt:lpstr>
      <vt:lpstr>Workload Balance</vt:lpstr>
      <vt:lpstr>Extension Semesters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Ahrens, Mareike</dc:creator>
  <cp:lastModifiedBy>Abo Alatta, Nina</cp:lastModifiedBy>
  <cp:lastPrinted>2019-12-05T14:06:50Z</cp:lastPrinted>
  <dcterms:created xsi:type="dcterms:W3CDTF">2019-11-26T14:01:12Z</dcterms:created>
  <dcterms:modified xsi:type="dcterms:W3CDTF">2024-08-01T08:45:22Z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0x0101002D79291C0EA94F4D945278AFB7526E8F</vt:lpwstr>
  </property>
  <property fmtid="{D5CDD505-2E9C-101B-9397-08002B2CF9AE}" pid="3" name="Order">
    <vt:r8>593600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