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22" documentId="13_ncr:1_{2269B672-D137-4ACA-91BA-E1D14759FB81}" xr6:coauthVersionLast="47" xr6:coauthVersionMax="47" xr10:uidLastSave="{BA7745D1-81FC-427E-A99A-1004BCA50278}"/>
  <bookViews>
    <workbookView xWindow="-110" yWindow="-110" windowWidth="19420" windowHeight="10420" xr2:uid="{00000000-000D-0000-FFFF-FFFF00000000}"/>
  </bookViews>
  <sheets>
    <sheet name="Study Plan" sheetId="1" r:id="rId1"/>
    <sheet name="Entry Advising Form" sheetId="4" r:id="rId2"/>
    <sheet name="Workload Balance" sheetId="3" r:id="rId3"/>
    <sheet name="Extension Semester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 l="1"/>
  <c r="E44" i="1"/>
  <c r="A44" i="1"/>
  <c r="F43" i="1"/>
  <c r="E43" i="1"/>
  <c r="A43" i="1"/>
  <c r="F51" i="1"/>
  <c r="E51" i="1"/>
  <c r="F50" i="1"/>
  <c r="E50" i="1"/>
  <c r="F49" i="1"/>
  <c r="E49" i="1"/>
  <c r="F48" i="1"/>
  <c r="E48" i="1"/>
  <c r="F47" i="1"/>
  <c r="E47" i="1"/>
  <c r="F55" i="1" l="1"/>
  <c r="E55" i="1"/>
  <c r="F67" i="1"/>
  <c r="E67" i="1"/>
  <c r="F66" i="1"/>
  <c r="E66" i="1"/>
  <c r="F65" i="1"/>
  <c r="E65" i="1"/>
  <c r="F64" i="1"/>
  <c r="E64" i="1"/>
  <c r="F63" i="1"/>
  <c r="E63" i="1"/>
  <c r="F62" i="1"/>
  <c r="E62" i="1"/>
  <c r="F61" i="1"/>
  <c r="E61" i="1"/>
  <c r="B25" i="4"/>
  <c r="B24" i="4"/>
  <c r="B20" i="4"/>
  <c r="B19" i="4"/>
  <c r="A20" i="4"/>
  <c r="A19" i="4"/>
  <c r="E35" i="1"/>
  <c r="F35" i="1"/>
  <c r="E36" i="1"/>
  <c r="F36" i="1"/>
  <c r="E37" i="1"/>
  <c r="F37" i="1"/>
  <c r="E38" i="1"/>
  <c r="F38" i="1"/>
  <c r="A25" i="4"/>
  <c r="A24" i="4"/>
  <c r="B8" i="4"/>
  <c r="B7" i="4"/>
  <c r="B6" i="4"/>
  <c r="B5" i="4"/>
  <c r="B4" i="4"/>
  <c r="B3" i="4"/>
  <c r="A8" i="4"/>
  <c r="A7" i="4"/>
  <c r="A6" i="4"/>
  <c r="A5" i="4"/>
  <c r="A4" i="4"/>
  <c r="A3" i="4"/>
  <c r="F27" i="1"/>
  <c r="F72" i="1"/>
  <c r="F71" i="1"/>
  <c r="E15" i="1"/>
  <c r="E16" i="1"/>
  <c r="E17" i="1"/>
  <c r="E18" i="1"/>
  <c r="E19" i="1"/>
  <c r="E14" i="1"/>
  <c r="E72" i="1"/>
  <c r="E71" i="1"/>
  <c r="F56" i="1"/>
  <c r="F57" i="1"/>
  <c r="E56" i="1"/>
  <c r="E57" i="1"/>
  <c r="F24" i="1"/>
  <c r="F25" i="1"/>
  <c r="F26" i="1"/>
  <c r="F28" i="1"/>
  <c r="F29" i="1"/>
  <c r="F30" i="1"/>
  <c r="E24" i="1"/>
  <c r="E25" i="1"/>
  <c r="E26" i="1"/>
  <c r="E27" i="1"/>
  <c r="E28" i="1"/>
  <c r="E29" i="1"/>
  <c r="E30" i="1"/>
  <c r="E23" i="1"/>
  <c r="F23" i="1"/>
  <c r="F15" i="1"/>
  <c r="F16" i="1"/>
  <c r="F17" i="1"/>
  <c r="F18" i="1"/>
  <c r="F19" i="1"/>
  <c r="F14" i="1"/>
  <c r="C41" i="2"/>
  <c r="C21" i="2"/>
  <c r="C43" i="2"/>
  <c r="H76" i="1" l="1"/>
  <c r="B6" i="3" s="1"/>
  <c r="B76" i="1"/>
  <c r="E43" i="2" s="1"/>
  <c r="B10" i="3"/>
  <c r="B4" i="3"/>
  <c r="B5" i="3" l="1"/>
  <c r="B9" i="3"/>
  <c r="B3" i="3"/>
  <c r="J76" i="1"/>
  <c r="J78" i="1"/>
  <c r="B8" i="3"/>
  <c r="B7" i="3"/>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14" authorId="1" shapeId="0" xr:uid="{EA96CC75-213C-4FFC-835D-9CCC4B3E6303}">
      <text>
        <r>
          <rPr>
            <b/>
            <sz val="9"/>
            <color indexed="81"/>
            <rFont val="Tahoma"/>
            <family val="2"/>
          </rPr>
          <t>Please insert the semester in which you have taken/plan to take the module, e.g. Spring 2020</t>
        </r>
        <r>
          <rPr>
            <sz val="9"/>
            <color indexed="81"/>
            <rFont val="Tahoma"/>
            <family val="2"/>
          </rPr>
          <t xml:space="preserve">
</t>
        </r>
      </text>
    </comment>
    <comment ref="F61" authorId="0" shapeId="0" xr:uid="{62E5F01B-B1C2-4F67-9234-B3EE11F492EE}">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3"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<sst xmlns="http://schemas.openxmlformats.org/spreadsheetml/2006/main" count="343" uniqueCount="152">
  <si>
    <t xml:space="preserve">Study Plan for </t>
  </si>
  <si>
    <t>Full Name:</t>
  </si>
  <si>
    <t>PLEASE READ THIS SECTION FIRST! Important notes for filling in the template:</t>
  </si>
  <si>
    <t>Credits earned</t>
  </si>
  <si>
    <t>Module number</t>
  </si>
  <si>
    <t>Module name</t>
  </si>
  <si>
    <t>Semester</t>
  </si>
  <si>
    <t>CHOICE modules</t>
  </si>
  <si>
    <t>CORE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</si>
  <si>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</si>
  <si>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</si>
  <si>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</si>
  <si>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</si>
  <si>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</si>
  <si>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</si>
  <si>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</si>
  <si>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</si>
  <si>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</si>
  <si>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</si>
  <si>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</si>
  <si>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Fall xxxx</t>
  </si>
  <si>
    <t>Spring xxxx</t>
  </si>
  <si>
    <t>Specialization</t>
  </si>
  <si>
    <t>Remaining semesters:</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</si>
  <si>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</si>
  <si>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</si>
  <si>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</si>
  <si>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</si>
  <si>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</si>
  <si>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</si>
  <si>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</si>
  <si>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</si>
  <si>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</si>
  <si>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</si>
  <si>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</si>
  <si>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</si>
  <si>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</si>
  <si>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</si>
  <si>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</si>
  <si>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</si>
  <si>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</si>
  <si>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</si>
  <si>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</si>
  <si>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</si>
  <si>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</si>
  <si>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</si>
  <si>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</si>
  <si>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CH-300</t>
  </si>
  <si>
    <t>CH-301</t>
  </si>
  <si>
    <t>Intro to Finance &amp; Accounting</t>
  </si>
  <si>
    <t>CO-603</t>
  </si>
  <si>
    <t>Entrepreneurship &amp; Innovation</t>
  </si>
  <si>
    <t xml:space="preserve">Total Credits required: 20 </t>
  </si>
  <si>
    <t>Applied Calculus</t>
  </si>
  <si>
    <t>Module Number</t>
  </si>
  <si>
    <t>Module Name</t>
  </si>
  <si>
    <t>Workload CP</t>
  </si>
  <si>
    <t>Fall 2024</t>
  </si>
  <si>
    <t>Spring 2025</t>
  </si>
  <si>
    <t>Total</t>
  </si>
  <si>
    <t>Status</t>
  </si>
  <si>
    <t>m</t>
  </si>
  <si>
    <t>me</t>
  </si>
  <si>
    <t>Methods modules</t>
  </si>
  <si>
    <t>Logic</t>
  </si>
  <si>
    <t>Causation /Correlation</t>
  </si>
  <si>
    <t>Linear Model- Matrices/ Complex Problem Solving</t>
  </si>
  <si>
    <t>CH-340</t>
  </si>
  <si>
    <t>CH-341</t>
  </si>
  <si>
    <t>Essentials of Cognitive Psychology</t>
  </si>
  <si>
    <t>Essentials of Social Psychology</t>
  </si>
  <si>
    <t>CH-700</t>
  </si>
  <si>
    <t>CH-701</t>
  </si>
  <si>
    <t>Introduction to Data Science</t>
  </si>
  <si>
    <t>Data Structures and Processing</t>
  </si>
  <si>
    <t>Digital Transformation and Information Economy</t>
  </si>
  <si>
    <t>Design Thinking, E-Business &amp; E-Services</t>
  </si>
  <si>
    <t>CO-681</t>
  </si>
  <si>
    <t>CO-682</t>
  </si>
  <si>
    <t>CO-686</t>
  </si>
  <si>
    <t>Social Cognition</t>
  </si>
  <si>
    <t>Judgment &amp; Decision Making</t>
  </si>
  <si>
    <t>Organizational Psychology &amp; Communication</t>
  </si>
  <si>
    <t>Analytics and Modelling</t>
  </si>
  <si>
    <t>CO-710</t>
  </si>
  <si>
    <t>CO-711</t>
  </si>
  <si>
    <t>Applied Machine Learning</t>
  </si>
  <si>
    <t>Applied Statistics with R</t>
  </si>
  <si>
    <t xml:space="preserve">Econometrics </t>
  </si>
  <si>
    <t>Marketing &amp; Methods</t>
  </si>
  <si>
    <t>CAS-S-MMDA-80X</t>
  </si>
  <si>
    <t>CA-MMDA-800-T</t>
  </si>
  <si>
    <t>CA-MMDA-800-S</t>
  </si>
  <si>
    <t>Major: MMDA</t>
  </si>
  <si>
    <t>Minor: N/A</t>
  </si>
  <si>
    <t>Choice Modules</t>
  </si>
  <si>
    <t xml:space="preserve">Minor: </t>
  </si>
  <si>
    <t xml:space="preserve">Major Change option after 1 semester: </t>
  </si>
  <si>
    <t>Major Change option after 1 year:</t>
  </si>
  <si>
    <t xml:space="preserve"> Methods Modules</t>
  </si>
  <si>
    <t>Language &amp; Humanities Modules</t>
  </si>
  <si>
    <t>Total Credits required: 5</t>
  </si>
  <si>
    <t>New Skills Modules</t>
  </si>
  <si>
    <t>Total Credits required: 20</t>
  </si>
  <si>
    <t>MDDA does not offer a minor option</t>
  </si>
  <si>
    <t>ISCP</t>
  </si>
  <si>
    <t>CTMS-MAT-08</t>
  </si>
  <si>
    <t>CTMS-MET-03</t>
  </si>
  <si>
    <t>CTMS-MET-05</t>
  </si>
  <si>
    <t>CTMS-MET-20</t>
  </si>
  <si>
    <t>CO-611</t>
  </si>
  <si>
    <t>CO-612</t>
  </si>
  <si>
    <t>Fall 2025</t>
  </si>
  <si>
    <t>Spring 2026</t>
  </si>
  <si>
    <t>Fall 2026</t>
  </si>
  <si>
    <t>Spring 2027</t>
  </si>
  <si>
    <t>Introduction to International Business</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</si>
  <si>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</si>
  <si>
    <t>Internship/Start-up and Career Skills</t>
  </si>
  <si>
    <t>CA-INT-900-0</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</si>
  <si>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</si>
  <si>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</si>
  <si>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</si>
  <si>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</si>
  <si>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</si>
  <si>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</si>
  <si>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</si>
  <si>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</si>
  <si>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</si>
  <si>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</si>
  <si>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</si>
  <si>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</si>
  <si>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</si>
  <si>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</si>
  <si>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</si>
  <si>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</si>
  <si>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</si>
  <si>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</si>
  <si>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Specialization modules</t>
  </si>
  <si>
    <t>CAS-S-IRPH-80X</t>
  </si>
  <si>
    <t>CTNS-NSK-01/02</t>
  </si>
  <si>
    <t xml:space="preserve">CTNS-NSK-03/04  </t>
  </si>
  <si>
    <t xml:space="preserve">CTNS-NSK-07/08 </t>
  </si>
  <si>
    <t>Argumentation, Data Visualization &amp; Communication</t>
  </si>
  <si>
    <t>CTNS-NSK-05/06</t>
  </si>
  <si>
    <t>CTNS-CIP-10/ CTNS-NSK-09</t>
  </si>
  <si>
    <t>Community Impact Project/ Agency, Leadership &amp; Accountability</t>
  </si>
  <si>
    <t>CTNS-CIP-10: Fall xxxx or Spring xxxx CTNS-NSK-09 Spring xxxx</t>
  </si>
  <si>
    <t>Function in the curriculum (Choice, Core, Methods, New Skills, Language/ Humanities)</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</si>
  <si>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</si>
  <si>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Fall 2027</t>
  </si>
  <si>
    <t>Spring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</si>
</sst>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1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83">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1" fontId="0" fillId="3" borderId="14" xfId="0" applyNumberFormat="1" applyFill="1" applyBorder="1" applyAlignment="1" applyProtection="1">
      <alignment wrapText="1"/>
      <protection locked="0"/>
    </xf>
    <xf numFmtId="0" fontId="0" fillId="3" borderId="14"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6" borderId="15" xfId="0" applyNumberFormat="1" applyFont="1" applyFill="1" applyBorder="1"/>
    <xf numFmtId="2" fontId="0" fillId="3" borderId="2" xfId="0" applyNumberFormat="1" applyFill="1" applyBorder="1" applyAlignment="1">
      <alignment wrapText="1"/>
    </xf>
    <xf numFmtId="2" fontId="0" fillId="3" borderId="14" xfId="0" applyNumberFormat="1" applyFill="1" applyBorder="1" applyAlignment="1">
      <alignment wrapText="1"/>
    </xf>
    <xf numFmtId="2" fontId="13" fillId="3" borderId="2" xfId="0" applyNumberFormat="1" applyFont="1" applyFill="1" applyBorder="1" applyAlignment="1">
      <alignment wrapText="1"/>
    </xf>
    <xf numFmtId="2" fontId="0" fillId="3" borderId="14" xfId="0" applyNumberFormat="1" applyFill="1" applyBorder="1" applyAlignment="1" applyProtection="1">
      <alignment wrapText="1"/>
      <protection locked="0"/>
    </xf>
    <xf numFmtId="0" fontId="0" fillId="0" borderId="2" xfId="0" applyBorder="1"/>
    <xf numFmtId="0" fontId="0" fillId="0" borderId="16" xfId="0" applyBorder="1"/>
    <xf numFmtId="0" fontId="3" fillId="2" borderId="3" xfId="0" applyFont="1" applyFill="1" applyBorder="1"/>
    <xf numFmtId="1" fontId="0" fillId="7" borderId="2" xfId="0" applyNumberFormat="1" applyFill="1" applyBorder="1" applyAlignment="1" applyProtection="1">
      <alignment wrapText="1"/>
      <protection locked="0"/>
    </xf>
    <xf numFmtId="2" fontId="0" fillId="7" borderId="2" xfId="0" applyNumberFormat="1" applyFill="1" applyBorder="1" applyAlignment="1">
      <alignment wrapText="1"/>
    </xf>
    <xf numFmtId="2" fontId="0" fillId="7" borderId="2" xfId="0" applyNumberFormat="1" applyFill="1" applyBorder="1" applyAlignment="1" applyProtection="1">
      <alignment wrapText="1"/>
      <protection locked="0"/>
    </xf>
    <xf numFmtId="0" fontId="0" fillId="7" borderId="2" xfId="0" applyFill="1" applyBorder="1" applyAlignment="1" applyProtection="1">
      <alignment wrapText="1"/>
      <protection locked="0"/>
    </xf>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1" fontId="0" fillId="3" borderId="2" xfId="0" applyNumberFormat="1" applyFill="1" applyBorder="1"/>
    <xf numFmtId="2" fontId="0" fillId="3" borderId="2" xfId="0" applyNumberFormat="1" applyFill="1" applyBorder="1"/>
    <xf numFmtId="0" fontId="14" fillId="0" borderId="0" xfId="0" applyFont="1"/>
    <xf numFmtId="1" fontId="0" fillId="7" borderId="2" xfId="0" applyNumberFormat="1" applyFill="1" applyBorder="1" applyAlignment="1">
      <alignment wrapText="1"/>
    </xf>
    <xf numFmtId="1" fontId="0" fillId="7" borderId="2" xfId="0" applyNumberFormat="1" applyFill="1" applyBorder="1"/>
    <xf numFmtId="0" fontId="2" fillId="3" borderId="4" xfId="0" applyFont="1" applyFill="1" applyBorder="1" applyAlignment="1" applyProtection="1">
      <alignment horizontal="left" wrapText="1"/>
      <protection locked="0"/>
    </xf>
    <xf numFmtId="0" fontId="0" fillId="5" borderId="6" xfId="0" applyFill="1" applyBorder="1" applyAlignment="1">
      <alignment horizontal="left" wrapText="1"/>
    </xf>
    <xf numFmtId="0" fontId="0" fillId="5" borderId="7" xfId="0" applyFill="1" applyBorder="1" applyAlignment="1">
      <alignment horizontal="left" wrapText="1"/>
    </xf>
    <xf numFmtId="0" fontId="0" fillId="5" borderId="8" xfId="0" applyFill="1" applyBorder="1" applyAlignment="1">
      <alignment horizontal="left" wrapText="1"/>
    </xf>
    <xf numFmtId="0" fontId="0" fillId="5" borderId="11" xfId="0" applyFill="1" applyBorder="1" applyAlignment="1">
      <alignment horizontal="left" wrapText="1"/>
    </xf>
    <xf numFmtId="0" fontId="0" fillId="5" borderId="12" xfId="0" applyFill="1" applyBorder="1" applyAlignment="1">
      <alignment horizontal="left" wrapText="1"/>
    </xf>
    <xf numFmtId="0" fontId="0" fillId="5" borderId="13" xfId="0" applyFill="1" applyBorder="1" applyAlignment="1">
      <alignment horizontal="left" wrapText="1"/>
    </xf>
    <xf numFmtId="0" fontId="0" fillId="5" borderId="9" xfId="0" applyFill="1" applyBorder="1" applyAlignment="1">
      <alignment horizontal="left" wrapText="1"/>
    </xf>
    <xf numFmtId="0" fontId="0" fillId="5" borderId="0" xfId="0" applyFill="1" applyAlignment="1">
      <alignment horizontal="left" wrapText="1"/>
    </xf>
    <xf numFmtId="0" fontId="0" fillId="5"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DCB349A9-B000-4D17-A486-CB904A68E6C1}"/>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8"/>
  <sheetViews>
    <sheetView tabSelected="1" topLeftCell="A38" zoomScale="70" zoomScaleNormal="70" workbookViewId="0">
      <selection activeCell="J44" sqref="J44"/>
    </sheetView>
  </sheetViews>
  <sheetFormatPr defaultColWidth="8.81640625" defaultRowHeight="14.5" x14ac:dyDescent="0.35"/>
  <cols>
    <col min="1" max="1" width="18.81640625" customWidth="1"/>
    <col min="2" max="2" width="35.90625" customWidth="1"/>
    <col min="3" max="3" width="10.90625" customWidth="1"/>
    <col min="4" max="4" width="13" customWidth="1"/>
    <col min="8" max="8" width="33.6328125" customWidth="1"/>
    <col min="9" max="9" width="24.81640625" customWidth="1"/>
    <col min="10" max="10" width="14.81640625" customWidth="1"/>
    <col min="11" max="11" width="13.1796875" customWidth="1"/>
  </cols>
  <sheetData>
    <row r="1" spans="1:10" ht="21" customHeight="1" x14ac:dyDescent="0.45">
      <c r="A1" s="47" t="s">
        <v>0</v>
      </c>
      <c r="B1" s="60" t="s">
        <v>1</v>
      </c>
      <c r="C1" s="60"/>
      <c r="D1" s="60"/>
      <c r="E1" s="2"/>
      <c r="F1" s="2"/>
      <c r="G1" s="2"/>
      <c r="H1" s="22" t="s">
        <v>93</v>
      </c>
      <c r="I1" s="22" t="s">
        <v>94</v>
      </c>
      <c r="J1" s="3"/>
    </row>
    <row r="2" spans="1:10" ht="14.5" customHeight="1" x14ac:dyDescent="0.35">
      <c r="H2" s="70" t="s">
        <v>24</v>
      </c>
      <c r="I2" s="70"/>
      <c r="J2" s="1"/>
    </row>
    <row r="3" spans="1:10" ht="21.75" customHeight="1" x14ac:dyDescent="0.35">
      <c r="H3" s="28" t="s">
        <v>25</v>
      </c>
      <c r="I3" s="28" t="s">
        <v>26</v>
      </c>
      <c r="J3" s="1"/>
    </row>
    <row r="4" spans="1:10" ht="29.25" customHeight="1" thickBot="1" x14ac:dyDescent="0.6">
      <c r="A4" s="6" t="s">
        <v>2</v>
      </c>
      <c r="B4" s="4"/>
      <c r="C4" s="4"/>
      <c r="D4" s="4"/>
      <c r="E4" s="4"/>
      <c r="F4" s="4"/>
      <c r="G4" s="4"/>
      <c r="H4" s="4"/>
      <c r="I4" s="4"/>
      <c r="J4" s="5"/>
    </row>
    <row r="5" spans="1:10" ht="41" customHeight="1" thickBot="1" x14ac:dyDescent="0.4">
      <c r="A5" s="77" t="s">
        <v>117</v>
      </c>
      <c r="B5" s="77"/>
      <c r="C5" s="77"/>
      <c r="D5" s="77"/>
      <c r="E5" s="77"/>
      <c r="F5" s="77"/>
      <c r="G5" s="77"/>
      <c r="H5" s="77"/>
      <c r="I5" s="77"/>
      <c r="J5" s="78"/>
    </row>
    <row r="6" spans="1:10" ht="30.75" customHeight="1" x14ac:dyDescent="0.35">
      <c r="A6" s="75" t="s">
        <v>27</v>
      </c>
      <c r="B6" s="75"/>
      <c r="C6" s="75"/>
      <c r="D6" s="75"/>
      <c r="E6" s="75"/>
      <c r="F6" s="75"/>
      <c r="G6" s="75"/>
      <c r="H6" s="75"/>
      <c r="I6" s="75"/>
      <c r="J6" s="76"/>
    </row>
    <row r="7" spans="1:10" ht="31.5" customHeight="1" x14ac:dyDescent="0.35">
      <c r="A7" s="71" t="s">
        <v>28</v>
      </c>
      <c r="B7" s="71"/>
      <c r="C7" s="71"/>
      <c r="D7" s="71"/>
      <c r="E7" s="71"/>
      <c r="F7" s="71"/>
      <c r="G7" s="71"/>
      <c r="H7" s="71"/>
      <c r="I7" s="71"/>
      <c r="J7" s="72"/>
    </row>
    <row r="8" spans="1:10" ht="31.5" customHeight="1" x14ac:dyDescent="0.35">
      <c r="A8" s="71" t="s">
        <v>15</v>
      </c>
      <c r="B8" s="71"/>
      <c r="C8" s="71"/>
      <c r="D8" s="71"/>
      <c r="E8" s="71"/>
      <c r="F8" s="71"/>
      <c r="G8" s="71"/>
      <c r="H8" s="71"/>
      <c r="I8" s="71"/>
      <c r="J8" s="72"/>
    </row>
    <row r="9" spans="1:10" ht="14.5" customHeight="1" x14ac:dyDescent="0.35">
      <c r="A9" s="71" t="s">
        <v>40</v>
      </c>
      <c r="B9" s="71"/>
      <c r="C9" s="71"/>
      <c r="D9" s="71"/>
      <c r="E9" s="71"/>
      <c r="F9" s="71"/>
      <c r="G9" s="71"/>
      <c r="H9" s="71"/>
      <c r="I9" s="71"/>
      <c r="J9" s="72"/>
    </row>
    <row r="10" spans="1:10" ht="14.5" customHeight="1" thickBot="1" x14ac:dyDescent="0.4">
      <c r="A10" s="73"/>
      <c r="B10" s="73"/>
      <c r="C10" s="73"/>
      <c r="D10" s="73"/>
      <c r="E10" s="73"/>
      <c r="F10" s="73"/>
      <c r="G10" s="73"/>
      <c r="H10" s="73"/>
      <c r="I10" s="73"/>
      <c r="J10" s="74"/>
    </row>
    <row r="11" spans="1:10" ht="14.25" customHeight="1" x14ac:dyDescent="0.35">
      <c r="A11" s="12"/>
      <c r="B11" s="12"/>
      <c r="C11" s="12"/>
      <c r="D11" s="12"/>
      <c r="E11" s="12"/>
      <c r="F11" s="12"/>
      <c r="G11" s="12"/>
      <c r="H11" s="12"/>
      <c r="I11" s="12"/>
      <c r="J11" s="12"/>
    </row>
    <row r="12" spans="1:10" ht="18.5" x14ac:dyDescent="0.45">
      <c r="B12" s="13" t="s">
        <v>7</v>
      </c>
      <c r="C12" s="13"/>
      <c r="D12" s="13"/>
      <c r="H12" s="14" t="s">
        <v>10</v>
      </c>
    </row>
    <row r="13" spans="1:10" ht="29" x14ac:dyDescent="0.35">
      <c r="A13" s="10" t="s">
        <v>4</v>
      </c>
      <c r="B13" s="11" t="s">
        <v>5</v>
      </c>
      <c r="C13" s="11" t="s">
        <v>42</v>
      </c>
      <c r="D13" s="10" t="s">
        <v>43</v>
      </c>
      <c r="E13" s="10" t="s">
        <v>3</v>
      </c>
      <c r="F13" s="10" t="s">
        <v>16</v>
      </c>
      <c r="G13" s="10" t="s">
        <v>60</v>
      </c>
      <c r="H13" s="10" t="s">
        <v>6</v>
      </c>
    </row>
    <row r="14" spans="1:10" x14ac:dyDescent="0.35">
      <c r="A14" s="8" t="s">
        <v>47</v>
      </c>
      <c r="B14" s="7" t="s">
        <v>116</v>
      </c>
      <c r="C14" s="41">
        <v>7.5</v>
      </c>
      <c r="D14" s="9" t="s">
        <v>44</v>
      </c>
      <c r="E14" s="41" t="str">
        <f>IF(D14="Earned",C14,"")</f>
        <v/>
      </c>
      <c r="F14" s="41" t="str">
        <f>IF(D14="Planned",C14,"")</f>
        <v/>
      </c>
      <c r="G14" s="41" t="s">
        <v>61</v>
      </c>
      <c r="H14" s="7" t="s">
        <v>57</v>
      </c>
    </row>
    <row r="15" spans="1:10" x14ac:dyDescent="0.35">
      <c r="A15" s="8" t="s">
        <v>48</v>
      </c>
      <c r="B15" s="7" t="s">
        <v>49</v>
      </c>
      <c r="C15" s="41">
        <v>7.5</v>
      </c>
      <c r="D15" s="9" t="s">
        <v>44</v>
      </c>
      <c r="E15" s="41" t="str">
        <f t="shared" ref="E15:E19" si="0">IF(D15="Earned",C15,"")</f>
        <v/>
      </c>
      <c r="F15" s="41" t="str">
        <f t="shared" ref="F15:F19" si="1">IF(D15="Planned",C15,"")</f>
        <v/>
      </c>
      <c r="G15" s="41" t="s">
        <v>61</v>
      </c>
      <c r="H15" s="7" t="s">
        <v>58</v>
      </c>
    </row>
    <row r="16" spans="1:10" x14ac:dyDescent="0.35">
      <c r="A16" s="8" t="s">
        <v>67</v>
      </c>
      <c r="B16" s="7" t="s">
        <v>69</v>
      </c>
      <c r="C16" s="41">
        <v>7.5</v>
      </c>
      <c r="D16" s="9" t="s">
        <v>44</v>
      </c>
      <c r="E16" s="41" t="str">
        <f t="shared" si="0"/>
        <v/>
      </c>
      <c r="F16" s="41" t="str">
        <f t="shared" si="1"/>
        <v/>
      </c>
      <c r="G16" s="41" t="s">
        <v>61</v>
      </c>
      <c r="H16" s="7" t="s">
        <v>57</v>
      </c>
    </row>
    <row r="17" spans="1:8" x14ac:dyDescent="0.35">
      <c r="A17" s="8" t="s">
        <v>68</v>
      </c>
      <c r="B17" s="7" t="s">
        <v>70</v>
      </c>
      <c r="C17" s="41">
        <v>7.5</v>
      </c>
      <c r="D17" s="9" t="s">
        <v>44</v>
      </c>
      <c r="E17" s="41" t="str">
        <f t="shared" si="0"/>
        <v/>
      </c>
      <c r="F17" s="41" t="str">
        <f t="shared" si="1"/>
        <v/>
      </c>
      <c r="G17" s="41" t="s">
        <v>61</v>
      </c>
      <c r="H17" s="7" t="s">
        <v>58</v>
      </c>
    </row>
    <row r="18" spans="1:8" x14ac:dyDescent="0.35">
      <c r="A18" s="8" t="s">
        <v>71</v>
      </c>
      <c r="B18" s="7" t="s">
        <v>73</v>
      </c>
      <c r="C18" s="41">
        <v>7.5</v>
      </c>
      <c r="D18" s="9" t="s">
        <v>44</v>
      </c>
      <c r="E18" s="41" t="str">
        <f t="shared" si="0"/>
        <v/>
      </c>
      <c r="F18" s="41" t="str">
        <f t="shared" si="1"/>
        <v/>
      </c>
      <c r="G18" s="41" t="s">
        <v>61</v>
      </c>
      <c r="H18" s="7" t="s">
        <v>57</v>
      </c>
    </row>
    <row r="19" spans="1:8" x14ac:dyDescent="0.35">
      <c r="A19" s="8" t="s">
        <v>72</v>
      </c>
      <c r="B19" s="7" t="s">
        <v>74</v>
      </c>
      <c r="C19" s="41">
        <v>7.5</v>
      </c>
      <c r="D19" s="9" t="s">
        <v>44</v>
      </c>
      <c r="E19" s="41" t="str">
        <f t="shared" si="0"/>
        <v/>
      </c>
      <c r="F19" s="41" t="str">
        <f t="shared" si="1"/>
        <v/>
      </c>
      <c r="G19" s="41" t="s">
        <v>61</v>
      </c>
      <c r="H19" s="7" t="s">
        <v>58</v>
      </c>
    </row>
    <row r="21" spans="1:8" ht="18.5" x14ac:dyDescent="0.45">
      <c r="B21" s="13" t="s">
        <v>8</v>
      </c>
      <c r="C21" s="13"/>
      <c r="D21" s="13"/>
      <c r="H21" s="14" t="s">
        <v>10</v>
      </c>
    </row>
    <row r="22" spans="1:8" ht="29" x14ac:dyDescent="0.35">
      <c r="A22" s="10" t="s">
        <v>4</v>
      </c>
      <c r="B22" s="11" t="s">
        <v>5</v>
      </c>
      <c r="C22" s="11"/>
      <c r="D22" s="11"/>
      <c r="E22" s="10" t="s">
        <v>3</v>
      </c>
      <c r="F22" s="10" t="s">
        <v>16</v>
      </c>
      <c r="G22" s="10" t="s">
        <v>60</v>
      </c>
      <c r="H22" s="10" t="s">
        <v>6</v>
      </c>
    </row>
    <row r="23" spans="1:8" ht="29" x14ac:dyDescent="0.35">
      <c r="A23" s="8" t="s">
        <v>110</v>
      </c>
      <c r="B23" s="7" t="s">
        <v>75</v>
      </c>
      <c r="C23" s="41">
        <v>5</v>
      </c>
      <c r="D23" s="9" t="s">
        <v>45</v>
      </c>
      <c r="E23" s="41" t="str">
        <f>IF(D23="Earned",C23,"")</f>
        <v/>
      </c>
      <c r="F23" s="41" t="str">
        <f>IF(D23="Planned",C23, "")</f>
        <v/>
      </c>
      <c r="G23" s="41" t="s">
        <v>61</v>
      </c>
      <c r="H23" s="7" t="s">
        <v>20</v>
      </c>
    </row>
    <row r="24" spans="1:8" x14ac:dyDescent="0.35">
      <c r="A24" s="8" t="s">
        <v>111</v>
      </c>
      <c r="B24" s="7" t="s">
        <v>76</v>
      </c>
      <c r="C24" s="41">
        <v>2.5</v>
      </c>
      <c r="D24" s="9" t="s">
        <v>45</v>
      </c>
      <c r="E24" s="41" t="str">
        <f t="shared" ref="E24:E30" si="2">IF(D24="Earned",C24,"")</f>
        <v/>
      </c>
      <c r="F24" s="41" t="str">
        <f t="shared" ref="F24:F30" si="3">IF(D24="Planned",C24, "")</f>
        <v/>
      </c>
      <c r="G24" s="41" t="s">
        <v>61</v>
      </c>
      <c r="H24" s="7" t="s">
        <v>20</v>
      </c>
    </row>
    <row r="25" spans="1:8" x14ac:dyDescent="0.35">
      <c r="A25" s="8" t="s">
        <v>50</v>
      </c>
      <c r="B25" s="7" t="s">
        <v>51</v>
      </c>
      <c r="C25" s="41">
        <v>7.5</v>
      </c>
      <c r="D25" s="9" t="s">
        <v>45</v>
      </c>
      <c r="E25" s="41" t="str">
        <f t="shared" si="2"/>
        <v/>
      </c>
      <c r="F25" s="41" t="str">
        <f t="shared" si="3"/>
        <v/>
      </c>
      <c r="G25" s="41" t="s">
        <v>61</v>
      </c>
      <c r="H25" s="7" t="s">
        <v>21</v>
      </c>
    </row>
    <row r="26" spans="1:8" x14ac:dyDescent="0.35">
      <c r="A26" s="29" t="s">
        <v>77</v>
      </c>
      <c r="B26" s="7" t="s">
        <v>80</v>
      </c>
      <c r="C26" s="42">
        <v>5</v>
      </c>
      <c r="D26" s="44" t="s">
        <v>45</v>
      </c>
      <c r="E26" s="42" t="str">
        <f t="shared" si="2"/>
        <v/>
      </c>
      <c r="F26" s="42" t="str">
        <f t="shared" si="3"/>
        <v/>
      </c>
      <c r="G26" s="41" t="s">
        <v>61</v>
      </c>
      <c r="H26" s="30" t="s">
        <v>20</v>
      </c>
    </row>
    <row r="27" spans="1:8" ht="29" x14ac:dyDescent="0.35">
      <c r="A27" s="29" t="s">
        <v>78</v>
      </c>
      <c r="B27" s="7" t="s">
        <v>82</v>
      </c>
      <c r="C27" s="41">
        <v>5</v>
      </c>
      <c r="D27" s="9" t="s">
        <v>45</v>
      </c>
      <c r="E27" s="41" t="str">
        <f t="shared" si="2"/>
        <v/>
      </c>
      <c r="F27" s="41" t="str">
        <f>IF(D27="Planned",C27, "")</f>
        <v/>
      </c>
      <c r="G27" s="41" t="s">
        <v>61</v>
      </c>
      <c r="H27" s="7" t="s">
        <v>30</v>
      </c>
    </row>
    <row r="28" spans="1:8" ht="14.5" customHeight="1" x14ac:dyDescent="0.35">
      <c r="A28" s="29" t="s">
        <v>79</v>
      </c>
      <c r="B28" s="7" t="s">
        <v>81</v>
      </c>
      <c r="C28" s="9">
        <v>5</v>
      </c>
      <c r="D28" s="41" t="s">
        <v>45</v>
      </c>
      <c r="E28" s="41" t="str">
        <f t="shared" si="2"/>
        <v/>
      </c>
      <c r="F28" s="41" t="str">
        <f t="shared" si="3"/>
        <v/>
      </c>
      <c r="G28" s="41" t="s">
        <v>61</v>
      </c>
      <c r="H28" s="7" t="s">
        <v>30</v>
      </c>
    </row>
    <row r="29" spans="1:8" x14ac:dyDescent="0.35">
      <c r="A29" s="8" t="s">
        <v>84</v>
      </c>
      <c r="B29" s="7" t="s">
        <v>83</v>
      </c>
      <c r="C29" s="9">
        <v>7.5</v>
      </c>
      <c r="D29" s="41" t="s">
        <v>45</v>
      </c>
      <c r="E29" s="41" t="str">
        <f t="shared" si="2"/>
        <v/>
      </c>
      <c r="F29" s="41" t="str">
        <f t="shared" si="3"/>
        <v/>
      </c>
      <c r="G29" s="41" t="s">
        <v>61</v>
      </c>
      <c r="H29" s="7" t="s">
        <v>20</v>
      </c>
    </row>
    <row r="30" spans="1:8" x14ac:dyDescent="0.35">
      <c r="A30" s="8" t="s">
        <v>85</v>
      </c>
      <c r="B30" s="7" t="s">
        <v>86</v>
      </c>
      <c r="C30" s="9">
        <v>7.5</v>
      </c>
      <c r="D30" s="41" t="s">
        <v>45</v>
      </c>
      <c r="E30" s="41" t="str">
        <f t="shared" si="2"/>
        <v/>
      </c>
      <c r="F30" s="41" t="str">
        <f t="shared" si="3"/>
        <v/>
      </c>
      <c r="G30" s="41" t="s">
        <v>61</v>
      </c>
      <c r="H30" s="7" t="s">
        <v>21</v>
      </c>
    </row>
    <row r="33" spans="1:8" ht="18.5" x14ac:dyDescent="0.45">
      <c r="B33" s="13" t="s">
        <v>63</v>
      </c>
      <c r="C33" s="13"/>
      <c r="D33" s="13"/>
      <c r="H33" s="14" t="s">
        <v>52</v>
      </c>
    </row>
    <row r="34" spans="1:8" ht="29" x14ac:dyDescent="0.35">
      <c r="A34" s="10" t="s">
        <v>4</v>
      </c>
      <c r="B34" s="11" t="s">
        <v>5</v>
      </c>
      <c r="C34" s="11"/>
      <c r="D34" s="11"/>
      <c r="E34" s="10" t="s">
        <v>3</v>
      </c>
      <c r="F34" s="10" t="s">
        <v>16</v>
      </c>
      <c r="G34" s="10"/>
      <c r="H34" s="10" t="s">
        <v>6</v>
      </c>
    </row>
    <row r="35" spans="1:8" x14ac:dyDescent="0.35">
      <c r="A35" s="8" t="s">
        <v>106</v>
      </c>
      <c r="B35" s="7" t="s">
        <v>53</v>
      </c>
      <c r="C35" s="43">
        <v>5</v>
      </c>
      <c r="D35" s="9" t="s">
        <v>45</v>
      </c>
      <c r="E35" s="41" t="str">
        <f>IF(D35="Earned",C35,"")</f>
        <v/>
      </c>
      <c r="F35" s="41" t="str">
        <f>IF(D35="Planned",C35,"")</f>
        <v/>
      </c>
      <c r="G35" s="41" t="s">
        <v>61</v>
      </c>
      <c r="H35" s="7" t="s">
        <v>57</v>
      </c>
    </row>
    <row r="36" spans="1:8" x14ac:dyDescent="0.35">
      <c r="A36" s="8" t="s">
        <v>107</v>
      </c>
      <c r="B36" s="8" t="s">
        <v>87</v>
      </c>
      <c r="C36" s="41">
        <v>5</v>
      </c>
      <c r="D36" s="9" t="s">
        <v>45</v>
      </c>
      <c r="E36" s="41" t="str">
        <f t="shared" ref="E36:E38" si="4">IF(D36="Earned",C36,"")</f>
        <v/>
      </c>
      <c r="F36" s="41" t="str">
        <f t="shared" ref="F36:F38" si="5">IF(D36="Planned",C36,"")</f>
        <v/>
      </c>
      <c r="G36" s="41" t="s">
        <v>61</v>
      </c>
      <c r="H36" s="7" t="s">
        <v>58</v>
      </c>
    </row>
    <row r="37" spans="1:8" x14ac:dyDescent="0.35">
      <c r="A37" s="8" t="s">
        <v>109</v>
      </c>
      <c r="B37" s="7" t="s">
        <v>89</v>
      </c>
      <c r="C37" s="43">
        <v>5</v>
      </c>
      <c r="D37" s="9" t="s">
        <v>45</v>
      </c>
      <c r="E37" s="41" t="str">
        <f t="shared" si="4"/>
        <v/>
      </c>
      <c r="F37" s="41" t="str">
        <f t="shared" si="5"/>
        <v/>
      </c>
      <c r="G37" s="41" t="s">
        <v>61</v>
      </c>
      <c r="H37" s="7" t="s">
        <v>20</v>
      </c>
    </row>
    <row r="38" spans="1:8" x14ac:dyDescent="0.35">
      <c r="A38" s="8" t="s">
        <v>108</v>
      </c>
      <c r="B38" s="7" t="s">
        <v>88</v>
      </c>
      <c r="C38" s="43">
        <v>5</v>
      </c>
      <c r="D38" s="9" t="s">
        <v>45</v>
      </c>
      <c r="E38" s="41" t="str">
        <f t="shared" si="4"/>
        <v/>
      </c>
      <c r="F38" s="41" t="str">
        <f t="shared" si="5"/>
        <v/>
      </c>
      <c r="G38" s="41" t="s">
        <v>61</v>
      </c>
      <c r="H38" s="7" t="s">
        <v>21</v>
      </c>
    </row>
    <row r="41" spans="1:8" ht="18.5" x14ac:dyDescent="0.45">
      <c r="B41" s="13" t="s">
        <v>100</v>
      </c>
      <c r="H41" s="14" t="s">
        <v>101</v>
      </c>
    </row>
    <row r="42" spans="1:8" ht="29" x14ac:dyDescent="0.35">
      <c r="A42" s="10" t="s">
        <v>4</v>
      </c>
      <c r="B42" s="11" t="s">
        <v>5</v>
      </c>
      <c r="C42" s="11"/>
      <c r="D42" s="11"/>
      <c r="E42" s="10" t="s">
        <v>3</v>
      </c>
      <c r="F42" s="10" t="s">
        <v>16</v>
      </c>
      <c r="G42" s="10" t="s">
        <v>60</v>
      </c>
      <c r="H42" s="10" t="s">
        <v>6</v>
      </c>
    </row>
    <row r="43" spans="1:8" x14ac:dyDescent="0.35">
      <c r="A43" s="59" t="str">
        <f>IF(B43="Please select:","CTLA-GER-XX/ CTHU-HUM-XXX",IF(B43="German A1.1-C1","CTLA-GER-XX",IF(B43="Introduction to Philosophical Ethics","CTHU-HUM-001",IF(B43="Introduction to the Philosophy of Science","CTHU-HUM-002",IF(B43="Introduction to Visual Culture","CTHU-HUM-003")))))</f>
        <v>CTLA-GER-XX/ CTHU-HUM-XXX</v>
      </c>
      <c r="B43" s="48" t="s">
        <v>45</v>
      </c>
      <c r="C43" s="49">
        <v>2.5</v>
      </c>
      <c r="D43" s="50" t="s">
        <v>45</v>
      </c>
      <c r="E43" s="49" t="str">
        <f>IF(D43="Earned",C43,"")</f>
        <v/>
      </c>
      <c r="F43" s="49" t="str">
        <f>IF(D43="Planned",C43,"")</f>
        <v/>
      </c>
      <c r="G43" s="49" t="s">
        <v>62</v>
      </c>
      <c r="H43" s="51" t="s">
        <v>57</v>
      </c>
    </row>
    <row r="44" spans="1:8" x14ac:dyDescent="0.35">
      <c r="A44" s="59" t="str">
        <f>IF(B44="Please select:","CTLA-GER-XX/ CTHU-HUM-XXX",IF(B44="German A1.1-C1","CTLA-GER-XX",IF(B44="Introduction to Philosophical Ethics","CTHU-HUM-001",IF(B44="Introduction to the Philosophy of Science","CTHU-HUM-002",IF(B44="Introduction to Visual Culture","CTHU-HUM-003")))))</f>
        <v>CTLA-GER-XX/ CTHU-HUM-XXX</v>
      </c>
      <c r="B44" s="48" t="s">
        <v>45</v>
      </c>
      <c r="C44" s="49">
        <v>2.5</v>
      </c>
      <c r="D44" s="50" t="s">
        <v>45</v>
      </c>
      <c r="E44" s="49" t="str">
        <f t="shared" ref="E44" si="6">IF(D44="Earned",C44,"")</f>
        <v/>
      </c>
      <c r="F44" s="49" t="str">
        <f t="shared" ref="F44" si="7">IF(D44="Planned",C44,"")</f>
        <v/>
      </c>
      <c r="G44" s="49" t="s">
        <v>62</v>
      </c>
      <c r="H44" s="51" t="s">
        <v>58</v>
      </c>
    </row>
    <row r="46" spans="1:8" ht="18.5" x14ac:dyDescent="0.45">
      <c r="B46" s="13" t="s">
        <v>102</v>
      </c>
      <c r="H46" s="14" t="s">
        <v>103</v>
      </c>
    </row>
    <row r="47" spans="1:8" x14ac:dyDescent="0.35">
      <c r="A47" s="8" t="s">
        <v>140</v>
      </c>
      <c r="B47" s="8" t="s">
        <v>64</v>
      </c>
      <c r="C47" s="41">
        <v>2.5</v>
      </c>
      <c r="D47" s="9" t="s">
        <v>45</v>
      </c>
      <c r="E47" s="41" t="str">
        <f t="shared" ref="E47:E51" si="8">IF(D47="Earned",C47,"")</f>
        <v/>
      </c>
      <c r="F47" s="41" t="str">
        <f t="shared" ref="F47:F51" si="9">IF(D47="Planned",C47,"")</f>
        <v/>
      </c>
      <c r="G47" s="41" t="s">
        <v>61</v>
      </c>
      <c r="H47" s="7" t="s">
        <v>20</v>
      </c>
    </row>
    <row r="48" spans="1:8" x14ac:dyDescent="0.35">
      <c r="A48" s="8" t="s">
        <v>141</v>
      </c>
      <c r="B48" s="8" t="s">
        <v>65</v>
      </c>
      <c r="C48" s="41">
        <v>2.5</v>
      </c>
      <c r="D48" s="9" t="s">
        <v>45</v>
      </c>
      <c r="E48" s="41" t="str">
        <f t="shared" si="8"/>
        <v/>
      </c>
      <c r="F48" s="41" t="str">
        <f t="shared" si="9"/>
        <v/>
      </c>
      <c r="G48" s="41" t="s">
        <v>61</v>
      </c>
      <c r="H48" s="7" t="s">
        <v>21</v>
      </c>
    </row>
    <row r="49" spans="1:8" ht="29" x14ac:dyDescent="0.35">
      <c r="A49" s="8" t="s">
        <v>142</v>
      </c>
      <c r="B49" s="7" t="s">
        <v>143</v>
      </c>
      <c r="C49" s="41">
        <v>5</v>
      </c>
      <c r="D49" s="9" t="s">
        <v>45</v>
      </c>
      <c r="E49" s="41" t="str">
        <f t="shared" si="8"/>
        <v/>
      </c>
      <c r="F49" s="41" t="str">
        <f t="shared" si="9"/>
        <v/>
      </c>
      <c r="G49" s="41" t="s">
        <v>61</v>
      </c>
      <c r="H49" s="7" t="s">
        <v>137</v>
      </c>
    </row>
    <row r="50" spans="1:8" ht="29" x14ac:dyDescent="0.35">
      <c r="A50" s="48" t="s">
        <v>144</v>
      </c>
      <c r="B50" s="51" t="s">
        <v>66</v>
      </c>
      <c r="C50" s="49">
        <v>5</v>
      </c>
      <c r="D50" s="50" t="s">
        <v>45</v>
      </c>
      <c r="E50" s="49" t="str">
        <f t="shared" si="8"/>
        <v/>
      </c>
      <c r="F50" s="49" t="str">
        <f t="shared" si="9"/>
        <v/>
      </c>
      <c r="G50" s="49" t="s">
        <v>62</v>
      </c>
      <c r="H50" s="51" t="s">
        <v>20</v>
      </c>
    </row>
    <row r="51" spans="1:8" ht="29" x14ac:dyDescent="0.35">
      <c r="A51" s="48" t="s">
        <v>145</v>
      </c>
      <c r="B51" s="51" t="s">
        <v>146</v>
      </c>
      <c r="C51" s="49">
        <v>5</v>
      </c>
      <c r="D51" s="50" t="s">
        <v>45</v>
      </c>
      <c r="E51" s="49" t="str">
        <f t="shared" si="8"/>
        <v/>
      </c>
      <c r="F51" s="49" t="str">
        <f t="shared" si="9"/>
        <v/>
      </c>
      <c r="G51" s="49" t="s">
        <v>62</v>
      </c>
      <c r="H51" s="51" t="s">
        <v>147</v>
      </c>
    </row>
    <row r="53" spans="1:8" ht="18.5" x14ac:dyDescent="0.45">
      <c r="B53" s="13" t="s">
        <v>138</v>
      </c>
      <c r="C53" s="13"/>
      <c r="D53" s="13"/>
      <c r="H53" s="14" t="s">
        <v>11</v>
      </c>
    </row>
    <row r="54" spans="1:8" ht="29" x14ac:dyDescent="0.35">
      <c r="A54" s="10" t="s">
        <v>4</v>
      </c>
      <c r="B54" s="11" t="s">
        <v>5</v>
      </c>
      <c r="C54" s="11"/>
      <c r="D54" s="11"/>
      <c r="E54" s="10" t="s">
        <v>3</v>
      </c>
      <c r="F54" s="10" t="s">
        <v>16</v>
      </c>
      <c r="G54" s="10" t="s">
        <v>60</v>
      </c>
      <c r="H54" s="10" t="s">
        <v>6</v>
      </c>
    </row>
    <row r="55" spans="1:8" x14ac:dyDescent="0.35">
      <c r="A55" s="8" t="s">
        <v>139</v>
      </c>
      <c r="B55" s="7" t="s">
        <v>22</v>
      </c>
      <c r="C55" s="9">
        <v>5</v>
      </c>
      <c r="D55" s="9" t="s">
        <v>45</v>
      </c>
      <c r="E55" s="41" t="str">
        <f t="shared" ref="E55" si="10">IF(D55="Earned",C55,"")</f>
        <v/>
      </c>
      <c r="F55" s="43" t="str">
        <f t="shared" ref="F55" si="11">IF(D55="Planned",C55,"")</f>
        <v/>
      </c>
      <c r="G55" s="43" t="s">
        <v>62</v>
      </c>
      <c r="H55" s="7" t="s">
        <v>30</v>
      </c>
    </row>
    <row r="56" spans="1:8" x14ac:dyDescent="0.35">
      <c r="A56" s="8" t="s">
        <v>90</v>
      </c>
      <c r="B56" s="7" t="s">
        <v>22</v>
      </c>
      <c r="C56" s="9">
        <v>5</v>
      </c>
      <c r="D56" s="9" t="s">
        <v>45</v>
      </c>
      <c r="E56" s="41" t="str">
        <f t="shared" ref="E56:E57" si="12">IF(D56="Earned",C56,"")</f>
        <v/>
      </c>
      <c r="F56" s="43" t="str">
        <f t="shared" ref="F56:F57" si="13">IF(D56="Planned",C56,"")</f>
        <v/>
      </c>
      <c r="G56" s="43" t="s">
        <v>62</v>
      </c>
      <c r="H56" s="7" t="s">
        <v>21</v>
      </c>
    </row>
    <row r="57" spans="1:8" x14ac:dyDescent="0.35">
      <c r="A57" s="8" t="s">
        <v>90</v>
      </c>
      <c r="B57" s="7" t="s">
        <v>22</v>
      </c>
      <c r="C57" s="9">
        <v>5</v>
      </c>
      <c r="D57" s="9" t="s">
        <v>45</v>
      </c>
      <c r="E57" s="43" t="str">
        <f t="shared" si="12"/>
        <v/>
      </c>
      <c r="F57" s="43" t="str">
        <f t="shared" si="13"/>
        <v/>
      </c>
      <c r="G57" s="43" t="s">
        <v>62</v>
      </c>
      <c r="H57" s="7" t="s">
        <v>30</v>
      </c>
    </row>
    <row r="59" spans="1:8" ht="18.5" x14ac:dyDescent="0.45">
      <c r="B59" s="13" t="s">
        <v>118</v>
      </c>
      <c r="C59" s="13"/>
      <c r="D59" s="13"/>
      <c r="H59" s="14" t="s">
        <v>11</v>
      </c>
    </row>
    <row r="60" spans="1:8" ht="29" x14ac:dyDescent="0.35">
      <c r="A60" s="10" t="s">
        <v>4</v>
      </c>
      <c r="B60" s="11" t="s">
        <v>5</v>
      </c>
      <c r="C60" s="11"/>
      <c r="D60" s="11"/>
      <c r="E60" s="10" t="s">
        <v>3</v>
      </c>
      <c r="F60" s="10" t="s">
        <v>16</v>
      </c>
      <c r="G60" s="10"/>
      <c r="H60" s="10" t="s">
        <v>6</v>
      </c>
    </row>
    <row r="61" spans="1:8" x14ac:dyDescent="0.35">
      <c r="A61" s="8" t="s">
        <v>119</v>
      </c>
      <c r="B61" s="7" t="s">
        <v>118</v>
      </c>
      <c r="C61" s="41">
        <v>15</v>
      </c>
      <c r="D61" s="7" t="s">
        <v>45</v>
      </c>
      <c r="E61" s="41" t="str">
        <f>IF(D61="Earned",C61,"")</f>
        <v/>
      </c>
      <c r="F61" s="41" t="str">
        <f>IF(D61="Planned",C61,"")</f>
        <v/>
      </c>
      <c r="G61" s="7" t="s">
        <v>61</v>
      </c>
      <c r="H61" s="7" t="s">
        <v>21</v>
      </c>
    </row>
    <row r="62" spans="1:8" x14ac:dyDescent="0.35">
      <c r="A62" s="8" t="s">
        <v>120</v>
      </c>
      <c r="B62" s="7" t="s">
        <v>121</v>
      </c>
      <c r="C62" s="41">
        <v>0</v>
      </c>
      <c r="D62" s="7" t="s">
        <v>45</v>
      </c>
      <c r="E62" s="41" t="str">
        <f t="shared" ref="E62:E67" si="14">IF(D62="Earned",C62,"")</f>
        <v/>
      </c>
      <c r="F62" s="41" t="str">
        <f t="shared" ref="F62:F67" si="15">IF(D62="Planned",C62,"")</f>
        <v/>
      </c>
      <c r="G62" s="7" t="s">
        <v>61</v>
      </c>
      <c r="H62" s="7" t="s">
        <v>122</v>
      </c>
    </row>
    <row r="63" spans="1:8" x14ac:dyDescent="0.35">
      <c r="A63" s="8" t="s">
        <v>123</v>
      </c>
      <c r="B63" s="7" t="s">
        <v>124</v>
      </c>
      <c r="C63" s="41">
        <v>0</v>
      </c>
      <c r="D63" s="7" t="s">
        <v>45</v>
      </c>
      <c r="E63" s="41" t="str">
        <f t="shared" si="14"/>
        <v/>
      </c>
      <c r="F63" s="41" t="str">
        <f t="shared" si="15"/>
        <v/>
      </c>
      <c r="G63" s="7" t="s">
        <v>61</v>
      </c>
      <c r="H63" s="7" t="s">
        <v>125</v>
      </c>
    </row>
    <row r="64" spans="1:8" x14ac:dyDescent="0.35">
      <c r="A64" s="8" t="s">
        <v>126</v>
      </c>
      <c r="B64" s="7" t="s">
        <v>127</v>
      </c>
      <c r="C64" s="41">
        <v>0</v>
      </c>
      <c r="D64" s="7" t="s">
        <v>45</v>
      </c>
      <c r="E64" s="41" t="str">
        <f t="shared" si="14"/>
        <v/>
      </c>
      <c r="F64" s="41" t="str">
        <f t="shared" si="15"/>
        <v/>
      </c>
      <c r="G64" s="7" t="s">
        <v>61</v>
      </c>
      <c r="H64" s="7" t="s">
        <v>128</v>
      </c>
    </row>
    <row r="65" spans="1:15" x14ac:dyDescent="0.35">
      <c r="A65" s="8" t="s">
        <v>129</v>
      </c>
      <c r="B65" s="7" t="s">
        <v>130</v>
      </c>
      <c r="C65" s="41">
        <v>0</v>
      </c>
      <c r="D65" s="7" t="s">
        <v>45</v>
      </c>
      <c r="E65" s="41" t="str">
        <f t="shared" si="14"/>
        <v/>
      </c>
      <c r="F65" s="41" t="str">
        <f t="shared" si="15"/>
        <v/>
      </c>
      <c r="G65" s="7" t="s">
        <v>61</v>
      </c>
      <c r="H65" s="7" t="s">
        <v>131</v>
      </c>
    </row>
    <row r="66" spans="1:15" x14ac:dyDescent="0.35">
      <c r="A66" s="8" t="s">
        <v>132</v>
      </c>
      <c r="B66" s="7" t="s">
        <v>133</v>
      </c>
      <c r="C66" s="41">
        <v>0</v>
      </c>
      <c r="D66" s="7" t="s">
        <v>45</v>
      </c>
      <c r="E66" s="41" t="str">
        <f t="shared" si="14"/>
        <v/>
      </c>
      <c r="F66" s="41" t="str">
        <f t="shared" si="15"/>
        <v/>
      </c>
      <c r="G66" s="7" t="s">
        <v>62</v>
      </c>
      <c r="H66" s="7" t="s">
        <v>134</v>
      </c>
    </row>
    <row r="67" spans="1:15" x14ac:dyDescent="0.35">
      <c r="A67" s="8" t="s">
        <v>132</v>
      </c>
      <c r="B67" s="7" t="s">
        <v>135</v>
      </c>
      <c r="C67" s="41">
        <v>0</v>
      </c>
      <c r="D67" s="7" t="s">
        <v>45</v>
      </c>
      <c r="E67" s="41" t="str">
        <f t="shared" si="14"/>
        <v/>
      </c>
      <c r="F67" s="41" t="str">
        <f t="shared" si="15"/>
        <v/>
      </c>
      <c r="G67" s="7" t="s">
        <v>62</v>
      </c>
      <c r="H67" s="7" t="s">
        <v>134</v>
      </c>
    </row>
    <row r="69" spans="1:15" ht="18.5" x14ac:dyDescent="0.45">
      <c r="B69" s="13" t="s">
        <v>9</v>
      </c>
      <c r="C69" s="13"/>
      <c r="D69" s="13"/>
      <c r="H69" s="14" t="s">
        <v>11</v>
      </c>
    </row>
    <row r="70" spans="1:15" ht="29" x14ac:dyDescent="0.35">
      <c r="A70" s="10" t="s">
        <v>4</v>
      </c>
      <c r="B70" s="11" t="s">
        <v>5</v>
      </c>
      <c r="C70" s="11"/>
      <c r="D70" s="11"/>
      <c r="E70" s="10" t="s">
        <v>3</v>
      </c>
      <c r="F70" s="10" t="s">
        <v>16</v>
      </c>
      <c r="G70" s="10" t="s">
        <v>60</v>
      </c>
      <c r="H70" s="10" t="s">
        <v>6</v>
      </c>
    </row>
    <row r="71" spans="1:15" x14ac:dyDescent="0.35">
      <c r="A71" s="8" t="s">
        <v>91</v>
      </c>
      <c r="B71" s="7" t="s">
        <v>13</v>
      </c>
      <c r="C71" s="41">
        <v>12</v>
      </c>
      <c r="D71" s="9" t="s">
        <v>45</v>
      </c>
      <c r="E71" s="41" t="str">
        <f>IF(D71="Earned",C71,"")</f>
        <v/>
      </c>
      <c r="F71" s="41" t="str">
        <f>IF(D71="Planned",C71,"")</f>
        <v/>
      </c>
      <c r="G71" s="41" t="s">
        <v>61</v>
      </c>
      <c r="H71" s="7" t="s">
        <v>21</v>
      </c>
    </row>
    <row r="72" spans="1:15" x14ac:dyDescent="0.35">
      <c r="A72" s="8" t="s">
        <v>92</v>
      </c>
      <c r="B72" s="7" t="s">
        <v>14</v>
      </c>
      <c r="C72" s="41">
        <v>3</v>
      </c>
      <c r="D72" s="9" t="s">
        <v>45</v>
      </c>
      <c r="E72" s="41" t="str">
        <f>IF(D72="Earned",C72,"")</f>
        <v/>
      </c>
      <c r="F72" s="41" t="str">
        <f>IF(D72="Planned",C72,"")</f>
        <v/>
      </c>
      <c r="G72" s="41" t="s">
        <v>61</v>
      </c>
      <c r="H72" s="7" t="s">
        <v>21</v>
      </c>
    </row>
    <row r="76" spans="1:15" ht="18.5" x14ac:dyDescent="0.45">
      <c r="A76" s="14" t="s">
        <v>17</v>
      </c>
      <c r="B76" s="16">
        <f>SUM(E14:E74)</f>
        <v>0</v>
      </c>
      <c r="C76" s="16"/>
      <c r="D76" s="16"/>
      <c r="E76" s="14" t="s">
        <v>18</v>
      </c>
      <c r="H76" s="16">
        <f>SUM(F14:F74)</f>
        <v>0</v>
      </c>
      <c r="I76" s="17" t="s">
        <v>19</v>
      </c>
      <c r="J76" s="40">
        <f>SUM(B76+H76)</f>
        <v>0</v>
      </c>
    </row>
    <row r="77" spans="1:15" ht="15" thickBot="1" x14ac:dyDescent="0.4">
      <c r="I77" s="17"/>
      <c r="J77" s="18"/>
    </row>
    <row r="78" spans="1:15" x14ac:dyDescent="0.35">
      <c r="I78" s="19" t="s">
        <v>23</v>
      </c>
      <c r="J78" s="20">
        <f>H76/30</f>
        <v>0</v>
      </c>
      <c r="K78" s="61" t="s">
        <v>46</v>
      </c>
      <c r="L78" s="62"/>
      <c r="M78" s="62"/>
      <c r="N78" s="62"/>
      <c r="O78" s="63"/>
    </row>
    <row r="79" spans="1:15" x14ac:dyDescent="0.35">
      <c r="I79" s="17"/>
      <c r="J79" s="18"/>
      <c r="K79" s="67"/>
      <c r="L79" s="68"/>
      <c r="M79" s="68"/>
      <c r="N79" s="68"/>
      <c r="O79" s="69"/>
    </row>
    <row r="80" spans="1:15" x14ac:dyDescent="0.35">
      <c r="K80" s="67"/>
      <c r="L80" s="68"/>
      <c r="M80" s="68"/>
      <c r="N80" s="68"/>
      <c r="O80" s="69"/>
    </row>
    <row r="81" spans="1:15" ht="18.5" x14ac:dyDescent="0.45">
      <c r="B81" s="13" t="s">
        <v>29</v>
      </c>
      <c r="C81" s="13"/>
      <c r="D81" s="13"/>
      <c r="E81" s="21" t="s">
        <v>12</v>
      </c>
      <c r="F81" s="15"/>
      <c r="G81" s="15"/>
      <c r="K81" s="67"/>
      <c r="L81" s="68"/>
      <c r="M81" s="68"/>
      <c r="N81" s="68"/>
      <c r="O81" s="69"/>
    </row>
    <row r="82" spans="1:15" ht="29" x14ac:dyDescent="0.35">
      <c r="A82" s="10" t="s">
        <v>4</v>
      </c>
      <c r="B82" s="11" t="s">
        <v>5</v>
      </c>
      <c r="C82" s="11"/>
      <c r="D82" s="11"/>
      <c r="E82" s="10" t="s">
        <v>3</v>
      </c>
      <c r="F82" s="10" t="s">
        <v>16</v>
      </c>
      <c r="G82" s="10"/>
      <c r="H82" s="10" t="s">
        <v>6</v>
      </c>
      <c r="K82" s="67"/>
      <c r="L82" s="68"/>
      <c r="M82" s="68"/>
      <c r="N82" s="68"/>
      <c r="O82" s="69"/>
    </row>
    <row r="83" spans="1:15" ht="15" thickBot="1" x14ac:dyDescent="0.4">
      <c r="A83" s="8"/>
      <c r="B83" s="7"/>
      <c r="C83" s="7"/>
      <c r="D83" s="7"/>
      <c r="E83" s="9"/>
      <c r="F83" s="9"/>
      <c r="G83" s="9"/>
      <c r="H83" s="7"/>
      <c r="K83" s="64"/>
      <c r="L83" s="65"/>
      <c r="M83" s="65"/>
      <c r="N83" s="65"/>
      <c r="O83" s="66"/>
    </row>
    <row r="84" spans="1:15" ht="15" thickBot="1" x14ac:dyDescent="0.4">
      <c r="A84" s="8"/>
      <c r="B84" s="7"/>
      <c r="C84" s="7"/>
      <c r="D84" s="7"/>
      <c r="E84" s="9"/>
      <c r="F84" s="9"/>
      <c r="G84" s="9"/>
      <c r="H84" s="7"/>
    </row>
    <row r="85" spans="1:15" x14ac:dyDescent="0.35">
      <c r="A85" s="8"/>
      <c r="B85" s="7"/>
      <c r="C85" s="7"/>
      <c r="D85" s="7"/>
      <c r="E85" s="9"/>
      <c r="F85" s="9"/>
      <c r="G85" s="9"/>
      <c r="H85" s="7"/>
      <c r="K85" s="61" t="s">
        <v>136</v>
      </c>
      <c r="L85" s="62"/>
      <c r="M85" s="62"/>
      <c r="N85" s="62"/>
      <c r="O85" s="63"/>
    </row>
    <row r="86" spans="1:15" ht="15" thickBot="1" x14ac:dyDescent="0.4">
      <c r="A86" s="8"/>
      <c r="B86" s="7"/>
      <c r="C86" s="7"/>
      <c r="D86" s="7"/>
      <c r="E86" s="9"/>
      <c r="F86" s="9"/>
      <c r="G86" s="9"/>
      <c r="H86" s="7"/>
      <c r="K86" s="64"/>
      <c r="L86" s="65"/>
      <c r="M86" s="65"/>
      <c r="N86" s="65"/>
      <c r="O86" s="66"/>
    </row>
    <row r="87" spans="1:15" x14ac:dyDescent="0.35">
      <c r="A87" s="8"/>
      <c r="B87" s="7"/>
      <c r="C87" s="7"/>
      <c r="D87" s="7"/>
      <c r="E87" s="9"/>
      <c r="F87" s="9"/>
      <c r="G87" s="9"/>
      <c r="H87" s="7"/>
    </row>
    <row r="88" spans="1:15" x14ac:dyDescent="0.35">
      <c r="A88" s="8"/>
      <c r="B88" s="7"/>
      <c r="C88" s="7"/>
      <c r="D88" s="7"/>
      <c r="E88" s="9"/>
      <c r="F88" s="9"/>
      <c r="G88" s="9"/>
      <c r="H88" s="7"/>
    </row>
    <row r="89" spans="1:15" x14ac:dyDescent="0.35">
      <c r="A89" s="8"/>
      <c r="B89" s="7"/>
      <c r="C89" s="7"/>
      <c r="D89" s="7"/>
      <c r="E89" s="9"/>
      <c r="F89" s="9"/>
      <c r="G89" s="9"/>
      <c r="H89" s="7"/>
    </row>
    <row r="90" spans="1:15" x14ac:dyDescent="0.35">
      <c r="A90" s="8"/>
      <c r="B90" s="7"/>
      <c r="C90" s="7"/>
      <c r="D90" s="7"/>
      <c r="E90" s="9"/>
      <c r="F90" s="9"/>
      <c r="G90" s="9"/>
      <c r="H90" s="7"/>
    </row>
    <row r="91" spans="1:15" ht="14.5" customHeight="1" x14ac:dyDescent="0.35">
      <c r="A91" s="8"/>
      <c r="B91" s="7"/>
      <c r="C91" s="7"/>
      <c r="D91" s="7"/>
      <c r="E91" s="9"/>
      <c r="F91" s="9"/>
      <c r="G91" s="9"/>
      <c r="H91" s="7"/>
    </row>
    <row r="98" ht="14.5" customHeight="1" x14ac:dyDescent="0.35"/>
  </sheetData>
  <sortState xmlns:xlrd2="http://schemas.microsoft.com/office/spreadsheetml/2017/richdata2" ref="A14:H19">
    <sortCondition descending="1" ref="H14"/>
  </sortState>
  <mergeCells count="9">
    <mergeCell ref="B1:D1"/>
    <mergeCell ref="K85:O86"/>
    <mergeCell ref="K78:O83"/>
    <mergeCell ref="H2:I2"/>
    <mergeCell ref="A9:J10"/>
    <mergeCell ref="A6:J6"/>
    <mergeCell ref="A7:J7"/>
    <mergeCell ref="A8:J8"/>
    <mergeCell ref="A5:J5"/>
  </mergeCells>
  <conditionalFormatting sqref="J76">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7">
    <dataValidation type="list" allowBlank="1" showInputMessage="1" showErrorMessage="1" sqref="D14:D19" xr:uid="{AB33343F-A0E5-4FA3-916B-7DAF38275AC3}">
      <formula1>"Please select: , Earned, Planned, "</formula1>
    </dataValidation>
    <dataValidation type="list" allowBlank="1" showInputMessage="1" showErrorMessage="1" sqref="D71:D72 D61:D68 D43:D52" xr:uid="{CE997C16-9A75-4DD0-96B5-A4D1A45CC38E}">
      <formula1>"Please select:, Earned, Planned,"</formula1>
    </dataValidation>
    <dataValidation type="list" allowBlank="1" showInputMessage="1" showErrorMessage="1" sqref="D23:D30 D37 D55:D57" xr:uid="{43FD0227-5D11-42B7-A318-6A0D6EB9A9F1}">
      <formula1>"Please select:, Earned, Planned, N/A,"</formula1>
    </dataValidation>
    <dataValidation type="list" allowBlank="1" showInputMessage="1" showErrorMessage="1" sqref="D38 D35:D36" xr:uid="{60773CD6-EF44-46EF-881E-9B519F53573D}">
      <formula1>"Please select:, Earned, Planned, "</formula1>
    </dataValidation>
    <dataValidation type="list" allowBlank="1" showInputMessage="1" showErrorMessage="1" sqref="B45" xr:uid="{B7F51E46-FBB5-467D-BCB8-94B6334551E9}">
      <formula1>"Please select:, German A1.1-C1,  Introduction to the Philosophy of Science,  Introduction to Visual Culture,"</formula1>
    </dataValidation>
    <dataValidation type="list" allowBlank="1" showInputMessage="1" showErrorMessage="1" sqref="B44" xr:uid="{252F9D02-90C9-419B-8D74-E66C26B8E906}">
      <formula1>"Please select:, German A1.1-C1,  Introduction to Philosophical Ethics,  Introduction to Visual Culture,"</formula1>
    </dataValidation>
    <dataValidation type="list" allowBlank="1" showInputMessage="1" showErrorMessage="1" sqref="B43" xr:uid="{12699208-1233-4325-ACF9-040BD8FB4FC5}">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D4D6-A2E2-4572-9D4C-F584C35DCBE7}">
  <dimension ref="A1:M25"/>
  <sheetViews>
    <sheetView workbookViewId="0">
      <selection activeCell="G18" sqref="G18"/>
    </sheetView>
  </sheetViews>
  <sheetFormatPr defaultColWidth="8.81640625" defaultRowHeight="14.5" x14ac:dyDescent="0.35"/>
  <cols>
    <col min="1" max="1" width="17.81640625" customWidth="1"/>
    <col min="2" max="2" width="39" customWidth="1"/>
    <col min="5" max="5" width="12.1796875" customWidth="1"/>
  </cols>
  <sheetData>
    <row r="1" spans="1:5" ht="18.5" x14ac:dyDescent="0.45">
      <c r="A1" s="79" t="s">
        <v>95</v>
      </c>
      <c r="B1" s="79"/>
      <c r="C1" s="79"/>
      <c r="D1" s="79"/>
      <c r="E1" s="79"/>
    </row>
    <row r="2" spans="1:5" x14ac:dyDescent="0.35">
      <c r="A2" s="14" t="s">
        <v>54</v>
      </c>
      <c r="B2" s="14" t="s">
        <v>55</v>
      </c>
      <c r="C2" s="14" t="s">
        <v>42</v>
      </c>
      <c r="D2" s="14" t="s">
        <v>60</v>
      </c>
      <c r="E2" s="14" t="s">
        <v>6</v>
      </c>
    </row>
    <row r="3" spans="1:5" x14ac:dyDescent="0.35">
      <c r="A3" s="52" t="str">
        <f>'Study Plan'!A14</f>
        <v>CH-300</v>
      </c>
      <c r="B3" s="53" t="str">
        <f>'Study Plan'!B14</f>
        <v>Introduction to International Business</v>
      </c>
      <c r="C3" s="41">
        <v>7.5</v>
      </c>
      <c r="D3" s="54" t="s">
        <v>61</v>
      </c>
      <c r="E3" s="54" t="s">
        <v>57</v>
      </c>
    </row>
    <row r="4" spans="1:5" x14ac:dyDescent="0.35">
      <c r="A4" s="52" t="str">
        <f>'Study Plan'!A16</f>
        <v>CH-340</v>
      </c>
      <c r="B4" s="53" t="str">
        <f>'Study Plan'!B16</f>
        <v>Essentials of Cognitive Psychology</v>
      </c>
      <c r="C4" s="41">
        <v>7.5</v>
      </c>
      <c r="D4" s="54" t="s">
        <v>61</v>
      </c>
      <c r="E4" s="54" t="s">
        <v>57</v>
      </c>
    </row>
    <row r="5" spans="1:5" x14ac:dyDescent="0.35">
      <c r="A5" s="55" t="str">
        <f>'Study Plan'!A18</f>
        <v>CH-700</v>
      </c>
      <c r="B5" s="55" t="str">
        <f>'Study Plan'!B18</f>
        <v>Introduction to Data Science</v>
      </c>
      <c r="C5" s="56">
        <v>7.5</v>
      </c>
      <c r="D5" s="54" t="s">
        <v>61</v>
      </c>
      <c r="E5" s="54" t="s">
        <v>57</v>
      </c>
    </row>
    <row r="6" spans="1:5" x14ac:dyDescent="0.35">
      <c r="A6" s="52" t="str">
        <f>'Study Plan'!A15</f>
        <v>CH-301</v>
      </c>
      <c r="B6" s="53" t="str">
        <f>'Study Plan'!B15</f>
        <v>Intro to Finance &amp; Accounting</v>
      </c>
      <c r="C6" s="41">
        <v>7.5</v>
      </c>
      <c r="D6" s="54" t="s">
        <v>61</v>
      </c>
      <c r="E6" s="54" t="s">
        <v>58</v>
      </c>
    </row>
    <row r="7" spans="1:5" x14ac:dyDescent="0.35">
      <c r="A7" s="52" t="str">
        <f>'Study Plan'!A17</f>
        <v>CH-341</v>
      </c>
      <c r="B7" s="53" t="str">
        <f>'Study Plan'!B17</f>
        <v>Essentials of Social Psychology</v>
      </c>
      <c r="C7" s="41">
        <v>7.5</v>
      </c>
      <c r="D7" s="54" t="s">
        <v>61</v>
      </c>
      <c r="E7" s="54" t="s">
        <v>58</v>
      </c>
    </row>
    <row r="8" spans="1:5" x14ac:dyDescent="0.35">
      <c r="A8" s="55" t="str">
        <f>'Study Plan'!A19</f>
        <v>CH-701</v>
      </c>
      <c r="B8" s="55" t="str">
        <f>'Study Plan'!B19</f>
        <v>Data Structures and Processing</v>
      </c>
      <c r="C8" s="56">
        <v>7.5</v>
      </c>
      <c r="D8" s="54" t="s">
        <v>61</v>
      </c>
      <c r="E8" s="54" t="s">
        <v>58</v>
      </c>
    </row>
    <row r="10" spans="1:5" x14ac:dyDescent="0.35">
      <c r="A10" t="s">
        <v>96</v>
      </c>
      <c r="C10" s="14" t="s">
        <v>104</v>
      </c>
    </row>
    <row r="12" spans="1:5" x14ac:dyDescent="0.35">
      <c r="A12" t="s">
        <v>97</v>
      </c>
      <c r="C12" s="57" t="s">
        <v>105</v>
      </c>
    </row>
    <row r="14" spans="1:5" x14ac:dyDescent="0.35">
      <c r="A14" t="s">
        <v>98</v>
      </c>
      <c r="C14" s="57" t="s">
        <v>105</v>
      </c>
    </row>
    <row r="17" spans="1:13" ht="18.5" x14ac:dyDescent="0.45">
      <c r="A17" s="79" t="s">
        <v>99</v>
      </c>
      <c r="B17" s="79"/>
      <c r="C17" s="79"/>
      <c r="D17" s="79"/>
      <c r="E17" s="79"/>
    </row>
    <row r="18" spans="1:13" x14ac:dyDescent="0.35">
      <c r="A18" s="14" t="s">
        <v>54</v>
      </c>
      <c r="B18" s="14" t="s">
        <v>55</v>
      </c>
      <c r="C18" s="14" t="s">
        <v>42</v>
      </c>
      <c r="D18" s="14" t="s">
        <v>60</v>
      </c>
      <c r="E18" s="14" t="s">
        <v>6</v>
      </c>
    </row>
    <row r="19" spans="1:13" x14ac:dyDescent="0.35">
      <c r="A19" s="52" t="str">
        <f>'Study Plan'!A35</f>
        <v>CTMS-MAT-08</v>
      </c>
      <c r="B19" s="53" t="str">
        <f>'Study Plan'!B35</f>
        <v>Applied Calculus</v>
      </c>
      <c r="C19" s="43">
        <v>5</v>
      </c>
      <c r="D19" s="41" t="s">
        <v>61</v>
      </c>
      <c r="E19" s="7" t="s">
        <v>57</v>
      </c>
    </row>
    <row r="20" spans="1:13" ht="15" thickBot="1" x14ac:dyDescent="0.4">
      <c r="A20" s="52" t="str">
        <f>'Study Plan'!A36</f>
        <v>CTMS-MET-03</v>
      </c>
      <c r="B20" s="52" t="str">
        <f>'Study Plan'!B36</f>
        <v>Applied Statistics with R</v>
      </c>
      <c r="C20" s="43">
        <v>5</v>
      </c>
      <c r="D20" s="41" t="s">
        <v>61</v>
      </c>
      <c r="E20" s="7" t="s">
        <v>58</v>
      </c>
    </row>
    <row r="21" spans="1:13" x14ac:dyDescent="0.35">
      <c r="G21" s="80" t="s">
        <v>149</v>
      </c>
      <c r="H21" s="75"/>
      <c r="I21" s="75"/>
      <c r="J21" s="75"/>
      <c r="K21" s="75"/>
      <c r="L21" s="75"/>
      <c r="M21" s="76"/>
    </row>
    <row r="22" spans="1:13" ht="18.5" x14ac:dyDescent="0.45">
      <c r="A22" s="79" t="s">
        <v>100</v>
      </c>
      <c r="B22" s="79"/>
      <c r="C22" s="79"/>
      <c r="D22" s="79"/>
      <c r="E22" s="79"/>
      <c r="G22" s="81"/>
      <c r="H22" s="71"/>
      <c r="I22" s="71"/>
      <c r="J22" s="71"/>
      <c r="K22" s="71"/>
      <c r="L22" s="71"/>
      <c r="M22" s="72"/>
    </row>
    <row r="23" spans="1:13" x14ac:dyDescent="0.35">
      <c r="A23" s="14" t="s">
        <v>54</v>
      </c>
      <c r="B23" s="14" t="s">
        <v>55</v>
      </c>
      <c r="C23" s="14" t="s">
        <v>42</v>
      </c>
      <c r="D23" s="14" t="s">
        <v>60</v>
      </c>
      <c r="E23" s="14" t="s">
        <v>6</v>
      </c>
      <c r="G23" s="81"/>
      <c r="H23" s="71"/>
      <c r="I23" s="71"/>
      <c r="J23" s="71"/>
      <c r="K23" s="71"/>
      <c r="L23" s="71"/>
      <c r="M23" s="72"/>
    </row>
    <row r="24" spans="1:13" ht="29" x14ac:dyDescent="0.35">
      <c r="A24" s="58" t="str">
        <f>'Study Plan'!A43</f>
        <v>CTLA-GER-XX/ CTHU-HUM-XXX</v>
      </c>
      <c r="B24" s="58" t="str">
        <f>'Study Plan'!B43</f>
        <v>Please select:</v>
      </c>
      <c r="C24" s="49">
        <v>2.5</v>
      </c>
      <c r="D24" s="49" t="s">
        <v>62</v>
      </c>
      <c r="E24" s="51" t="s">
        <v>57</v>
      </c>
      <c r="G24" s="81"/>
      <c r="H24" s="71"/>
      <c r="I24" s="71"/>
      <c r="J24" s="71"/>
      <c r="K24" s="71"/>
      <c r="L24" s="71"/>
      <c r="M24" s="72"/>
    </row>
    <row r="25" spans="1:13" ht="29.5" thickBot="1" x14ac:dyDescent="0.4">
      <c r="A25" s="58" t="str">
        <f>'Study Plan'!A44</f>
        <v>CTLA-GER-XX/ CTHU-HUM-XXX</v>
      </c>
      <c r="B25" s="58" t="str">
        <f>'Study Plan'!B44</f>
        <v>Please select:</v>
      </c>
      <c r="C25" s="49">
        <v>2.5</v>
      </c>
      <c r="D25" s="49" t="s">
        <v>62</v>
      </c>
      <c r="E25" s="51" t="s">
        <v>58</v>
      </c>
      <c r="G25" s="82"/>
      <c r="H25" s="73"/>
      <c r="I25" s="73"/>
      <c r="J25" s="73"/>
      <c r="K25" s="73"/>
      <c r="L25" s="73"/>
      <c r="M25" s="74"/>
    </row>
  </sheetData>
  <mergeCells count="4">
    <mergeCell ref="A1:E1"/>
    <mergeCell ref="A17:E17"/>
    <mergeCell ref="G21:M25"/>
    <mergeCell ref="A22:E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0B2D-7261-4459-9085-8D2B382531B5}">
  <dimension ref="A1:B12"/>
  <sheetViews>
    <sheetView workbookViewId="0">
      <selection activeCell="G5" sqref="G5"/>
    </sheetView>
  </sheetViews>
  <sheetFormatPr defaultRowHeight="14.5" x14ac:dyDescent="0.35"/>
  <cols>
    <col min="1" max="1" width="10.81640625" customWidth="1"/>
    <col min="2" max="2" width="12" customWidth="1"/>
  </cols>
  <sheetData>
    <row r="1" spans="1:2" x14ac:dyDescent="0.35">
      <c r="A1" t="s">
        <v>6</v>
      </c>
      <c r="B1" t="s">
        <v>56</v>
      </c>
    </row>
    <row r="3" spans="1:2" x14ac:dyDescent="0.35">
      <c r="A3" s="45" t="s">
        <v>57</v>
      </c>
      <c r="B3" s="45">
        <f>SUMIF('Study Plan'!H$14:H$76, A3, 'Study Plan'!C$14:C$76)</f>
        <v>30</v>
      </c>
    </row>
    <row r="4" spans="1:2" x14ac:dyDescent="0.35">
      <c r="A4" s="45" t="s">
        <v>58</v>
      </c>
      <c r="B4" s="45">
        <f>SUMIF('Study Plan'!H$14:H$76, A4, 'Study Plan'!C$14:C$76)</f>
        <v>30</v>
      </c>
    </row>
    <row r="5" spans="1:2" x14ac:dyDescent="0.35">
      <c r="A5" s="45" t="s">
        <v>112</v>
      </c>
      <c r="B5" s="45">
        <f>SUMIF('Study Plan'!H$14:H$76, A5, 'Study Plan'!C$14:C$76)</f>
        <v>0</v>
      </c>
    </row>
    <row r="6" spans="1:2" x14ac:dyDescent="0.35">
      <c r="A6" s="45" t="s">
        <v>113</v>
      </c>
      <c r="B6" s="45">
        <f>SUMIF('Study Plan'!H$14:H$76, A6, 'Study Plan'!C$14:C$76)</f>
        <v>0</v>
      </c>
    </row>
    <row r="7" spans="1:2" x14ac:dyDescent="0.35">
      <c r="A7" s="45" t="s">
        <v>114</v>
      </c>
      <c r="B7" s="45">
        <f>SUMIF('Study Plan'!H$14:H$76, A7, 'Study Plan'!C$14:C$76)</f>
        <v>0</v>
      </c>
    </row>
    <row r="8" spans="1:2" x14ac:dyDescent="0.35">
      <c r="A8" s="45" t="s">
        <v>115</v>
      </c>
      <c r="B8" s="45">
        <f>SUMIF('Study Plan'!H$14:H$76, A8, 'Study Plan'!C$14:C$76)</f>
        <v>0</v>
      </c>
    </row>
    <row r="9" spans="1:2" x14ac:dyDescent="0.35">
      <c r="A9" s="45" t="s">
        <v>150</v>
      </c>
      <c r="B9" s="45">
        <f>SUMIF('Study Plan'!H$14:H$76, A9, 'Study Plan'!C$14:C$76)</f>
        <v>0</v>
      </c>
    </row>
    <row r="10" spans="1:2" x14ac:dyDescent="0.35">
      <c r="A10" s="45" t="s">
        <v>151</v>
      </c>
      <c r="B10" s="45">
        <f>SUMIF('Study Plan'!H$14:H$76, A10, 'Study Plan'!C$14:C$76)</f>
        <v>0</v>
      </c>
    </row>
    <row r="11" spans="1:2" ht="15" thickBot="1" x14ac:dyDescent="0.4">
      <c r="A11" s="46"/>
      <c r="B11" s="46"/>
    </row>
    <row r="12" spans="1:2" x14ac:dyDescent="0.35">
      <c r="A12" t="s">
        <v>59</v>
      </c>
      <c r="B12">
        <f>SUM(B3:B10)</f>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H20" sqref="H20"/>
    </sheetView>
  </sheetViews>
  <sheetFormatPr defaultColWidth="8.81640625" defaultRowHeight="14.5" x14ac:dyDescent="0.35"/>
  <cols>
    <col min="1" max="1" width="21.6328125" customWidth="1"/>
    <col min="2" max="2" width="25.81640625" customWidth="1"/>
    <col min="3" max="3" width="9.1796875" customWidth="1"/>
    <col min="4" max="4" width="40" customWidth="1"/>
    <col min="5" max="5" width="8.08984375" customWidth="1"/>
    <col min="8" max="8" width="43.36328125" customWidth="1"/>
  </cols>
  <sheetData>
    <row r="1" spans="1:5" ht="18.5" x14ac:dyDescent="0.45">
      <c r="A1" s="79" t="s">
        <v>31</v>
      </c>
      <c r="B1" s="79"/>
      <c r="C1" s="79"/>
      <c r="D1" s="79"/>
    </row>
    <row r="2" spans="1:5" ht="18.5" x14ac:dyDescent="0.45">
      <c r="A2" s="13"/>
      <c r="B2" s="13"/>
      <c r="C2" s="13"/>
      <c r="D2" s="13"/>
    </row>
    <row r="4" spans="1:5" x14ac:dyDescent="0.35">
      <c r="A4" s="14" t="s">
        <v>32</v>
      </c>
      <c r="B4" s="14" t="s">
        <v>33</v>
      </c>
    </row>
    <row r="5" spans="1:5" ht="39" customHeight="1" x14ac:dyDescent="0.35">
      <c r="A5" s="23" t="s">
        <v>54</v>
      </c>
      <c r="B5" s="23" t="s">
        <v>55</v>
      </c>
      <c r="C5" s="24" t="s">
        <v>16</v>
      </c>
      <c r="D5" s="24" t="s">
        <v>148</v>
      </c>
      <c r="E5" s="24" t="s">
        <v>34</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35</v>
      </c>
      <c r="C21" s="25">
        <f>SUM(C6:C19)</f>
        <v>0</v>
      </c>
    </row>
    <row r="24" spans="1:5" x14ac:dyDescent="0.35">
      <c r="A24" s="14" t="s">
        <v>36</v>
      </c>
      <c r="B24" s="14" t="s">
        <v>33</v>
      </c>
    </row>
    <row r="25" spans="1:5" ht="43.25" customHeight="1" x14ac:dyDescent="0.35">
      <c r="A25" s="23" t="s">
        <v>54</v>
      </c>
      <c r="B25" s="23" t="s">
        <v>55</v>
      </c>
      <c r="C25" s="24" t="s">
        <v>16</v>
      </c>
      <c r="D25" s="24" t="s">
        <v>148</v>
      </c>
      <c r="E25" s="24" t="s">
        <v>34</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37</v>
      </c>
      <c r="C41" s="25">
        <f>SUM(C26:C39)</f>
        <v>0</v>
      </c>
    </row>
    <row r="43" spans="1:5" x14ac:dyDescent="0.35">
      <c r="B43" s="14" t="s">
        <v>38</v>
      </c>
      <c r="C43" s="25">
        <f>C21+C41</f>
        <v>0</v>
      </c>
      <c r="D43" s="26" t="s">
        <v>39</v>
      </c>
      <c r="E43" s="27">
        <f>'Study Plan'!$B$76+'Extension Semesters'!C43</f>
        <v>0</v>
      </c>
    </row>
    <row r="45" spans="1:5" ht="15" thickBot="1" x14ac:dyDescent="0.4"/>
    <row r="46" spans="1:5" x14ac:dyDescent="0.35">
      <c r="A46" s="31"/>
      <c r="B46" s="32"/>
      <c r="C46" s="32"/>
      <c r="D46" s="32"/>
      <c r="E46" s="33"/>
    </row>
    <row r="47" spans="1:5" ht="15" thickBot="1" x14ac:dyDescent="0.4">
      <c r="A47" s="34" t="s">
        <v>41</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05048D-CBA6-424F-A6CB-799A1ACD5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EF82D1-BC72-44C7-B88D-B92847F539C9}">
  <ds:schemaRefs>
    <ds:schemaRef ds:uri="http://schemas.microsoft.com/sharepoint/v3/contenttype/forms"/>
  </ds:schemaRefs>
</ds:datastoreItem>
</file>

<file path=customXml/itemProps3.xml><?xml version="1.0" encoding="utf-8"?>
<ds:datastoreItem xmlns:ds="http://schemas.openxmlformats.org/officeDocument/2006/customXml" ds:itemID="{610FF14D-B507-4AE7-99FC-6C44CCE5A7FF}">
  <ds:schemaRefs>
    <ds:schemaRef ds:uri="http://schemas.microsoft.com/office/2006/metadata/properties"/>
    <ds:schemaRef ds:uri="http://schemas.microsoft.com/office/infopath/2007/PartnerControls"/>
    <ds:schemaRef ds:uri="e53f908f-34e7-4c58-a4c8-d6911175ab2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Study Plan</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