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174" documentId="13_ncr:1_{4E6DD108-0330-481D-91F2-855528F75E44}" xr6:coauthVersionLast="47" xr6:coauthVersionMax="47" xr10:uidLastSave="{973A363E-0B36-4CEE-8546-3BA744A90684}"/>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E44" i="1"/>
  <c r="A44" i="1"/>
  <c r="F43" i="1"/>
  <c r="E43" i="1"/>
  <c r="A43" i="1"/>
  <c r="D12" i="4"/>
  <c r="D14" i="4"/>
  <c r="A19" i="1" l="1"/>
  <c r="A8" i="4" s="1"/>
  <c r="A18" i="1"/>
  <c r="A5" i="4" s="1"/>
  <c r="B8" i="4"/>
  <c r="B5" i="4"/>
  <c r="F18" i="1" l="1"/>
  <c r="E18" i="1"/>
  <c r="F51" i="1" l="1"/>
  <c r="E51" i="1"/>
  <c r="F50" i="1"/>
  <c r="E50" i="1"/>
  <c r="F49" i="1"/>
  <c r="E49" i="1"/>
  <c r="F48" i="1"/>
  <c r="E48" i="1"/>
  <c r="F47" i="1"/>
  <c r="E47" i="1"/>
  <c r="F62" i="1" l="1"/>
  <c r="E62" i="1"/>
  <c r="F61" i="1"/>
  <c r="E61" i="1"/>
  <c r="F60" i="1"/>
  <c r="E60" i="1"/>
  <c r="F59" i="1"/>
  <c r="E59" i="1"/>
  <c r="F58" i="1"/>
  <c r="E58" i="1"/>
  <c r="F57" i="1"/>
  <c r="E57" i="1"/>
  <c r="F56" i="1"/>
  <c r="E56" i="1"/>
  <c r="A25" i="4"/>
  <c r="A24" i="4"/>
  <c r="B25" i="4"/>
  <c r="B24" i="4"/>
  <c r="B20" i="4"/>
  <c r="A20" i="4"/>
  <c r="B19" i="4"/>
  <c r="A19" i="4"/>
  <c r="F19" i="1"/>
  <c r="E19" i="1"/>
  <c r="B7" i="4"/>
  <c r="A7" i="4"/>
  <c r="B6" i="4"/>
  <c r="A6" i="4"/>
  <c r="B4" i="4"/>
  <c r="A4" i="4"/>
  <c r="B3" i="4"/>
  <c r="A3" i="4"/>
  <c r="E31" i="1"/>
  <c r="F30" i="1"/>
  <c r="E30" i="1"/>
  <c r="F73" i="1"/>
  <c r="F72" i="1"/>
  <c r="E15" i="1"/>
  <c r="E16" i="1"/>
  <c r="E17" i="1"/>
  <c r="E14" i="1"/>
  <c r="E73" i="1"/>
  <c r="E72" i="1"/>
  <c r="F66" i="1"/>
  <c r="F67" i="1"/>
  <c r="F68" i="1"/>
  <c r="E66" i="1"/>
  <c r="E67" i="1"/>
  <c r="E68" i="1"/>
  <c r="F36" i="1"/>
  <c r="F37" i="1"/>
  <c r="F38" i="1"/>
  <c r="F35" i="1"/>
  <c r="E36" i="1"/>
  <c r="E37" i="1"/>
  <c r="E38" i="1"/>
  <c r="E35" i="1"/>
  <c r="F24" i="1"/>
  <c r="F25" i="1"/>
  <c r="F26" i="1"/>
  <c r="F27" i="1"/>
  <c r="F28" i="1"/>
  <c r="F29" i="1"/>
  <c r="E24" i="1"/>
  <c r="E25" i="1"/>
  <c r="E26" i="1"/>
  <c r="E27" i="1"/>
  <c r="E28" i="1"/>
  <c r="E29" i="1"/>
  <c r="E23" i="1"/>
  <c r="F23" i="1"/>
  <c r="F15" i="1"/>
  <c r="F16" i="1"/>
  <c r="F17" i="1"/>
  <c r="F14" i="1"/>
  <c r="C41" i="2"/>
  <c r="C21" i="2"/>
  <c r="C43" i="2" s="1"/>
  <c r="B77" i="1" l="1"/>
  <c r="H77" i="1"/>
  <c r="B10" i="3" s="1"/>
  <c r="B7" i="3"/>
  <c r="B8" i="3"/>
  <c r="B3" i="3"/>
  <c r="E43" i="2"/>
  <c r="B9" i="3" l="1"/>
  <c r="B6" i="3"/>
  <c r="B4" i="3"/>
  <c r="B5" i="3"/>
  <c r="J80" i="1"/>
  <c r="J78" i="1"/>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F56" authorId="0" shapeId="0" xr:uid="{B7CE07C4-3B0E-47BB-95E5-3BFC8A6F0CD3}">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4"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<sst xmlns="http://schemas.openxmlformats.org/spreadsheetml/2006/main" count="415" uniqueCount="216">
  <si>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</si>
  <si>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</si>
  <si>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</si>
  <si>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</si>
  <si>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</si>
  <si>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</si>
  <si>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</si>
  <si>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</si>
  <si>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</si>
  <si>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</si>
  <si>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</si>
  <si>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</si>
  <si>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</si>
  <si>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</si>
  <si>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</si>
  <si>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</si>
  <si>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</si>
  <si>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</si>
  <si>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</si>
  <si>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</si>
  <si>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</si>
  <si>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</si>
  <si>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</si>
  <si>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</si>
  <si>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</si>
  <si>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</si>
  <si>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</si>
  <si>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</si>
  <si>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</si>
  <si>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</si>
  <si>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</si>
  <si>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</si>
  <si>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</si>
  <si>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</si>
  <si>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</si>
  <si>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</si>
  <si>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</si>
  <si>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</si>
  <si>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</si>
  <si>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</si>
  <si>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</si>
  <si>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</si>
  <si>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</si>
  <si>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</si>
  <si>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</si>
  <si>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</si>
  <si>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</si>
  <si>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</si>
  <si>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</si>
  <si>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</si>
  <si>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</si>
  <si>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</si>
  <si>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</si>
  <si>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CO-500</t>
  </si>
  <si>
    <t>Number Theory</t>
  </si>
  <si>
    <t>CO-501</t>
  </si>
  <si>
    <t>Discrete Mathematics</t>
  </si>
  <si>
    <t>Linear Algebra</t>
  </si>
  <si>
    <t>Module Number</t>
  </si>
  <si>
    <t>Module Name</t>
  </si>
  <si>
    <t>Workload CP</t>
  </si>
  <si>
    <t>Total</t>
  </si>
  <si>
    <t>Major: MMDA</t>
  </si>
  <si>
    <t>Mathematical Modeling</t>
  </si>
  <si>
    <t>Computational Modeling</t>
  </si>
  <si>
    <t>Algebra</t>
  </si>
  <si>
    <t>Real Analysis</t>
  </si>
  <si>
    <t>Complex Analysis</t>
  </si>
  <si>
    <t>CA-S-MMDA-80X</t>
  </si>
  <si>
    <t>Machine Learning</t>
  </si>
  <si>
    <t>Scientific Data Analysis</t>
  </si>
  <si>
    <t>MMDA Specialization Module I</t>
  </si>
  <si>
    <t>Statistics &amp; Data Analytics</t>
  </si>
  <si>
    <t>Status</t>
  </si>
  <si>
    <t>m</t>
  </si>
  <si>
    <t>me</t>
  </si>
  <si>
    <t>CO-541</t>
  </si>
  <si>
    <t>Methods modules</t>
  </si>
  <si>
    <t>Logic</t>
  </si>
  <si>
    <t>Causation /Correlation</t>
  </si>
  <si>
    <t>Linear Model- Matrices/ Complex Problem Solving</t>
  </si>
  <si>
    <t>CAS-S-MMDA-80X</t>
  </si>
  <si>
    <t>CA-MMDA-800-T</t>
  </si>
  <si>
    <t>CA-MMDA-800-S</t>
  </si>
  <si>
    <t>CH-150</t>
  </si>
  <si>
    <t>CH-151</t>
  </si>
  <si>
    <t>Please select:</t>
  </si>
  <si>
    <t xml:space="preserve">Please select: </t>
  </si>
  <si>
    <t xml:space="preserve">Analysis </t>
  </si>
  <si>
    <t>CH-152</t>
  </si>
  <si>
    <t>Choice Modules</t>
  </si>
  <si>
    <t>Major Change option after 1 semester based on free Choice module selection:</t>
  </si>
  <si>
    <t xml:space="preserve"> Methods Modules</t>
  </si>
  <si>
    <t>Language &amp; Humanities Modules</t>
  </si>
  <si>
    <t>Total Credits required: 5</t>
  </si>
  <si>
    <t>New Skills Modules</t>
  </si>
  <si>
    <t>Total Credits required: 20</t>
  </si>
  <si>
    <t>MMDA F Mod Elc</t>
  </si>
  <si>
    <t>CH-100</t>
  </si>
  <si>
    <t>General Biochemistry</t>
  </si>
  <si>
    <t>CH-120</t>
  </si>
  <si>
    <t>General &amp; Inorganic Chemistry</t>
  </si>
  <si>
    <t>CH-140</t>
  </si>
  <si>
    <t>Classical Physics</t>
  </si>
  <si>
    <t>CH-241</t>
  </si>
  <si>
    <t>General Logistics</t>
  </si>
  <si>
    <t>CH-300</t>
  </si>
  <si>
    <t>Introduction to International Business</t>
  </si>
  <si>
    <t>CH-320</t>
  </si>
  <si>
    <t>CH-330</t>
  </si>
  <si>
    <t>CH-700</t>
  </si>
  <si>
    <t>Introduction to Data Science</t>
  </si>
  <si>
    <t>Introduction to International Relations Theory</t>
  </si>
  <si>
    <t>MMDA does not offer a minor</t>
  </si>
  <si>
    <t>PHDS</t>
  </si>
  <si>
    <t>IRPH</t>
  </si>
  <si>
    <t>Major Change after 1st semester</t>
  </si>
  <si>
    <t>Minor Options</t>
  </si>
  <si>
    <t>None</t>
  </si>
  <si>
    <t>Major Change after 1st year</t>
  </si>
  <si>
    <t>Fall 2024</t>
  </si>
  <si>
    <t>Spring 2025</t>
  </si>
  <si>
    <t>Fall 2025</t>
  </si>
  <si>
    <t>Spring 2026</t>
  </si>
  <si>
    <t>Fall 2026</t>
  </si>
  <si>
    <t>Spring 2027</t>
  </si>
  <si>
    <t>CH-132</t>
  </si>
  <si>
    <t>Fundamentals of Earth Sciences</t>
  </si>
  <si>
    <t>CH-210</t>
  </si>
  <si>
    <t>General Electrical Engineering I</t>
  </si>
  <si>
    <t>CH-340</t>
  </si>
  <si>
    <t>Essentials of Cognitive Psychology</t>
  </si>
  <si>
    <t>CTNS-NSK-01/02</t>
  </si>
  <si>
    <t xml:space="preserve">CTNS-NSK-03/04  </t>
  </si>
  <si>
    <t xml:space="preserve">CTNS-NSK-07/08 </t>
  </si>
  <si>
    <t>CTNS-NSK-05/06</t>
  </si>
  <si>
    <t>CTNS-CIP-10/ CTNS-NSK-09</t>
  </si>
  <si>
    <t>CTMS-MAT-22</t>
  </si>
  <si>
    <t>CTMS-MAT-23</t>
  </si>
  <si>
    <t>CTMS-MAT-12</t>
  </si>
  <si>
    <t>CTMS-MET-21</t>
  </si>
  <si>
    <t>CO-489</t>
  </si>
  <si>
    <t>CO-482</t>
  </si>
  <si>
    <t>Matrix Algebra &amp; Advanced Calculus I</t>
  </si>
  <si>
    <t>Matrix Algebra &amp; Advanced Calculus II</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</si>
  <si>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</si>
  <si>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</si>
  <si>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</si>
  <si>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</si>
  <si>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</si>
  <si>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</si>
  <si>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</si>
  <si>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</si>
  <si>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</si>
  <si>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</si>
  <si>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</si>
  <si>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</si>
  <si>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</si>
  <si>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</si>
  <si>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</si>
  <si>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</si>
  <si>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</si>
  <si>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</si>
  <si>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CO-505</t>
  </si>
  <si>
    <t>CO-506</t>
  </si>
  <si>
    <t>CO-507</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</si>
  <si>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</si>
  <si>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</si>
  <si>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</si>
  <si>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</si>
  <si>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</si>
  <si>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SDT-104</t>
  </si>
  <si>
    <t>Module</t>
  </si>
  <si>
    <t>Module2</t>
  </si>
  <si>
    <t>MMDA SP Mod Ele</t>
  </si>
  <si>
    <t>Scientific Programming in Python</t>
  </si>
  <si>
    <t>CH-221</t>
  </si>
  <si>
    <t>Mathematical &amp; Physical Foundations of Robotics I</t>
  </si>
  <si>
    <t>CH-230</t>
  </si>
  <si>
    <t>Programming in C/C++</t>
  </si>
  <si>
    <t>CH-233</t>
  </si>
  <si>
    <t>Mathematical Foundations of CS</t>
  </si>
  <si>
    <t>CH-101</t>
  </si>
  <si>
    <t>General Cell Biology</t>
  </si>
  <si>
    <t>CH-133</t>
  </si>
  <si>
    <t>Environmental Systems &amp; Global Change</t>
  </si>
  <si>
    <t>CH-141</t>
  </si>
  <si>
    <t>Modern Physics</t>
  </si>
  <si>
    <t>CH-211</t>
  </si>
  <si>
    <t>General Electrical Engineering II</t>
  </si>
  <si>
    <t>CH-212</t>
  </si>
  <si>
    <t>Foundations of Communications and Electronics</t>
  </si>
  <si>
    <t>CH-222</t>
  </si>
  <si>
    <t>Mathematical &amp; Physical Foundations of Robotics II</t>
  </si>
  <si>
    <t>CH-231</t>
  </si>
  <si>
    <t>Algorithms &amp; Data Structures</t>
  </si>
  <si>
    <t>CH-240</t>
  </si>
  <si>
    <t>General Industrial Engineering</t>
  </si>
  <si>
    <t>CH-321</t>
  </si>
  <si>
    <t>CH-331</t>
  </si>
  <si>
    <t>Introduction to Modern European History</t>
  </si>
  <si>
    <t>CH-341</t>
  </si>
  <si>
    <t>Essentials of Social Psychology</t>
  </si>
  <si>
    <t>CH-701</t>
  </si>
  <si>
    <t>Data Structures &amp; Processing</t>
  </si>
  <si>
    <t>SDT-102</t>
  </si>
  <si>
    <t>Core Algorithms &amp; Data Structures</t>
  </si>
  <si>
    <t>SDT-103</t>
  </si>
  <si>
    <t>Development in JVM Languages</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</si>
  <si>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</si>
  <si>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Fall 2027</t>
  </si>
  <si>
    <t>Spring 2028</t>
  </si>
  <si>
    <t>ISCP</t>
  </si>
  <si>
    <t>Introduction to the Social Sciences I</t>
  </si>
  <si>
    <t>Introduction to the Social Sciences II</t>
  </si>
  <si>
    <t>Major Change option after 2 semesters based on free Choice module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</si>
</sst>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s>
  <cellStyleXfs count="1">
    <xf numFmtId="0" fontId="0" fillId="0" borderId="0"/>
  </cellStyleXfs>
  <cellXfs count="88">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3" borderId="15" xfId="0" applyFill="1" applyBorder="1" applyAlignment="1" applyProtection="1">
      <alignment wrapText="1"/>
      <protection locked="0"/>
    </xf>
    <xf numFmtId="0" fontId="0" fillId="0" borderId="2" xfId="0" applyBorder="1"/>
    <xf numFmtId="0" fontId="0" fillId="0" borderId="16"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3" fillId="2" borderId="3" xfId="0" applyFont="1"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1" fontId="0" fillId="8" borderId="2" xfId="0" applyNumberFormat="1" applyFill="1" applyBorder="1"/>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0" fontId="13" fillId="5" borderId="2" xfId="0" applyFont="1" applyFill="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B92B1743-A17B-4B0C-BDC4-1A1024AC451E}"/>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5746C-DA84-4F9B-B6D7-36FC179F8D0C}" name="Table1" displayName="Table1" ref="A1:D16" totalsRowShown="0">
  <autoFilter ref="A1:D16" xr:uid="{4EA53BA6-0F9C-408D-8E31-28AB7D9D738C}"/>
  <tableColumns count="4">
    <tableColumn id="1" xr3:uid="{942A4D65-37BB-4856-98E4-69181E7ABFF9}" name="Module"/>
    <tableColumn id="2" xr3:uid="{84AF9ACD-A8F3-4D90-8638-4A8687A65B9B}" name="MMDA F Mod Elc"/>
    <tableColumn id="3" xr3:uid="{4C8E4D0B-2C8C-456C-AA7A-8B9593DBB737}" name="Module2"/>
    <tableColumn id="4" xr3:uid="{24E1FED7-42F0-4C6C-867D-DC3D712DC2FD}" name="MMDA SP Mod Ele"/>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9DBB44-9C5E-47E4-8178-3946EFD94989}" name="Table2" displayName="Table2" ref="F1:F3" totalsRowShown="0">
  <autoFilter ref="F1:F3" xr:uid="{9996022D-F26B-465D-8504-011694066F5A}"/>
  <tableColumns count="1">
    <tableColumn id="1" xr3:uid="{AFF4C256-F830-4F17-B255-AB403B5C30B6}"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4A58A7-E0FF-4FD6-947C-8498D277D615}" name="Table3" displayName="Table3" ref="H1:H4" totalsRowShown="0">
  <autoFilter ref="H1:H4" xr:uid="{9E27B98A-1847-4D86-8687-5BD47310D524}"/>
  <tableColumns count="1">
    <tableColumn id="1" xr3:uid="{4977E411-87C7-42B0-BDAD-C08D04B330B7}" name="Major Change after 1st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48CF98-141C-4B96-BE44-66F0D92D146B}" name="Table4" displayName="Table4" ref="I1:I4" totalsRowShown="0">
  <autoFilter ref="I1:I4" xr:uid="{A106644D-74E6-4FBE-867A-8BD5B4FA79CD}"/>
  <tableColumns count="1">
    <tableColumn id="1" xr3:uid="{D2757147-5FCD-4D77-BC17-D68B242AC167}" name="Major Change after 1st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2"/>
  <sheetViews>
    <sheetView tabSelected="1" topLeftCell="A30" zoomScale="80" zoomScaleNormal="80" workbookViewId="0">
      <selection activeCell="I39" sqref="I39"/>
    </sheetView>
  </sheetViews>
  <sheetFormatPr defaultColWidth="8.81640625" defaultRowHeight="14.5" x14ac:dyDescent="0.35"/>
  <cols>
    <col min="1" max="1" width="26.81640625" customWidth="1"/>
    <col min="2" max="2" width="37.81640625" customWidth="1"/>
    <col min="3" max="3" width="10.90625" customWidth="1"/>
    <col min="4" max="4" width="13" customWidth="1"/>
    <col min="8" max="8" width="33.08984375" customWidth="1"/>
    <col min="9" max="9" width="24.81640625" customWidth="1"/>
    <col min="10" max="10" width="14.81640625" customWidth="1"/>
    <col min="11" max="11" width="13.1796875" customWidth="1"/>
  </cols>
  <sheetData>
    <row r="1" spans="1:10" ht="21" customHeight="1" x14ac:dyDescent="0.45">
      <c r="A1" s="51" t="s">
        <v>0</v>
      </c>
      <c r="B1" s="65" t="s">
        <v>1</v>
      </c>
      <c r="C1" s="65"/>
      <c r="D1" s="65"/>
      <c r="E1" s="2"/>
      <c r="F1" s="2"/>
      <c r="G1" s="2"/>
      <c r="H1" s="22" t="s">
        <v>62</v>
      </c>
      <c r="I1" s="22" t="s">
        <v>28</v>
      </c>
      <c r="J1" s="3"/>
    </row>
    <row r="2" spans="1:10" ht="14.5" customHeight="1" x14ac:dyDescent="0.35">
      <c r="H2" s="75" t="s">
        <v>29</v>
      </c>
      <c r="I2" s="75"/>
      <c r="J2" s="1"/>
    </row>
    <row r="3" spans="1:10" ht="21.75" customHeight="1" x14ac:dyDescent="0.35">
      <c r="H3" s="30" t="s">
        <v>30</v>
      </c>
      <c r="I3" s="30" t="s">
        <v>31</v>
      </c>
      <c r="J3" s="1"/>
    </row>
    <row r="4" spans="1:10" ht="29.25" customHeight="1" thickBot="1" x14ac:dyDescent="0.6">
      <c r="A4" s="6" t="s">
        <v>2</v>
      </c>
      <c r="B4" s="4"/>
      <c r="C4" s="4"/>
      <c r="D4" s="4"/>
      <c r="E4" s="4"/>
      <c r="F4" s="4"/>
      <c r="G4" s="4"/>
      <c r="H4" s="4"/>
      <c r="I4" s="4"/>
      <c r="J4" s="5"/>
    </row>
    <row r="5" spans="1:10" ht="32.5" customHeight="1" thickBot="1" x14ac:dyDescent="0.4">
      <c r="A5" s="82" t="s">
        <v>145</v>
      </c>
      <c r="B5" s="82"/>
      <c r="C5" s="82"/>
      <c r="D5" s="82"/>
      <c r="E5" s="82"/>
      <c r="F5" s="82"/>
      <c r="G5" s="82"/>
      <c r="H5" s="82"/>
      <c r="I5" s="82"/>
      <c r="J5" s="83"/>
    </row>
    <row r="6" spans="1:10" ht="30.75" customHeight="1" x14ac:dyDescent="0.35">
      <c r="A6" s="80" t="s">
        <v>32</v>
      </c>
      <c r="B6" s="80"/>
      <c r="C6" s="80"/>
      <c r="D6" s="80"/>
      <c r="E6" s="80"/>
      <c r="F6" s="80"/>
      <c r="G6" s="80"/>
      <c r="H6" s="80"/>
      <c r="I6" s="80"/>
      <c r="J6" s="81"/>
    </row>
    <row r="7" spans="1:10" ht="31.5" customHeight="1" x14ac:dyDescent="0.35">
      <c r="A7" s="76" t="s">
        <v>33</v>
      </c>
      <c r="B7" s="76"/>
      <c r="C7" s="76"/>
      <c r="D7" s="76"/>
      <c r="E7" s="76"/>
      <c r="F7" s="76"/>
      <c r="G7" s="76"/>
      <c r="H7" s="76"/>
      <c r="I7" s="76"/>
      <c r="J7" s="77"/>
    </row>
    <row r="8" spans="1:10" ht="31.5" customHeight="1" x14ac:dyDescent="0.35">
      <c r="A8" s="76" t="s">
        <v>18</v>
      </c>
      <c r="B8" s="76"/>
      <c r="C8" s="76"/>
      <c r="D8" s="76"/>
      <c r="E8" s="76"/>
      <c r="F8" s="76"/>
      <c r="G8" s="76"/>
      <c r="H8" s="76"/>
      <c r="I8" s="76"/>
      <c r="J8" s="77"/>
    </row>
    <row r="9" spans="1:10" ht="14.5" customHeight="1" x14ac:dyDescent="0.35">
      <c r="A9" s="76" t="s">
        <v>45</v>
      </c>
      <c r="B9" s="76"/>
      <c r="C9" s="76"/>
      <c r="D9" s="76"/>
      <c r="E9" s="76"/>
      <c r="F9" s="76"/>
      <c r="G9" s="76"/>
      <c r="H9" s="76"/>
      <c r="I9" s="76"/>
      <c r="J9" s="77"/>
    </row>
    <row r="10" spans="1:10" ht="14.5" customHeight="1" thickBot="1" x14ac:dyDescent="0.4">
      <c r="A10" s="78"/>
      <c r="B10" s="78"/>
      <c r="C10" s="78"/>
      <c r="D10" s="78"/>
      <c r="E10" s="78"/>
      <c r="F10" s="78"/>
      <c r="G10" s="78"/>
      <c r="H10" s="78"/>
      <c r="I10" s="78"/>
      <c r="J10" s="79"/>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47</v>
      </c>
      <c r="D13" s="10" t="s">
        <v>48</v>
      </c>
      <c r="E13" s="10" t="s">
        <v>3</v>
      </c>
      <c r="F13" s="10" t="s">
        <v>19</v>
      </c>
      <c r="G13" s="10" t="s">
        <v>73</v>
      </c>
      <c r="H13" s="10" t="s">
        <v>6</v>
      </c>
    </row>
    <row r="14" spans="1:10" x14ac:dyDescent="0.35">
      <c r="A14" s="8" t="s">
        <v>84</v>
      </c>
      <c r="B14" s="7" t="s">
        <v>88</v>
      </c>
      <c r="C14" s="41">
        <v>7.5</v>
      </c>
      <c r="D14" s="9" t="s">
        <v>87</v>
      </c>
      <c r="E14" s="41" t="str">
        <f>IF(D14="Earned",C14,"")</f>
        <v/>
      </c>
      <c r="F14" s="41" t="str">
        <f>IF(D14="Planned",C14,"")</f>
        <v/>
      </c>
      <c r="G14" s="41" t="s">
        <v>74</v>
      </c>
      <c r="H14" s="7" t="s">
        <v>120</v>
      </c>
    </row>
    <row r="15" spans="1:10" x14ac:dyDescent="0.35">
      <c r="A15" s="8" t="s">
        <v>85</v>
      </c>
      <c r="B15" s="7" t="s">
        <v>57</v>
      </c>
      <c r="C15" s="41">
        <v>7.5</v>
      </c>
      <c r="D15" s="9" t="s">
        <v>87</v>
      </c>
      <c r="E15" s="41" t="str">
        <f t="shared" ref="E15:E19" si="0">IF(D15="Earned",C15,"")</f>
        <v/>
      </c>
      <c r="F15" s="41" t="str">
        <f t="shared" ref="F15:F19" si="1">IF(D15="Planned",C15,"")</f>
        <v/>
      </c>
      <c r="G15" s="41" t="s">
        <v>74</v>
      </c>
      <c r="H15" s="7" t="s">
        <v>121</v>
      </c>
    </row>
    <row r="16" spans="1:10" x14ac:dyDescent="0.35">
      <c r="A16" s="8" t="s">
        <v>89</v>
      </c>
      <c r="B16" s="7" t="s">
        <v>63</v>
      </c>
      <c r="C16" s="41">
        <v>7.5</v>
      </c>
      <c r="D16" s="9" t="s">
        <v>87</v>
      </c>
      <c r="E16" s="41" t="str">
        <f t="shared" si="0"/>
        <v/>
      </c>
      <c r="F16" s="41" t="str">
        <f t="shared" si="1"/>
        <v/>
      </c>
      <c r="G16" s="41" t="s">
        <v>74</v>
      </c>
      <c r="H16" s="7" t="s">
        <v>121</v>
      </c>
    </row>
    <row r="17" spans="1:8" x14ac:dyDescent="0.35">
      <c r="A17" s="62" t="s">
        <v>171</v>
      </c>
      <c r="B17" s="63" t="s">
        <v>175</v>
      </c>
      <c r="C17" s="41">
        <v>7.5</v>
      </c>
      <c r="D17" s="9" t="s">
        <v>87</v>
      </c>
      <c r="E17" s="41" t="str">
        <f t="shared" si="0"/>
        <v/>
      </c>
      <c r="F17" s="41" t="str">
        <f t="shared" si="1"/>
        <v/>
      </c>
      <c r="G17" s="41" t="s">
        <v>74</v>
      </c>
      <c r="H17" s="8" t="s">
        <v>120</v>
      </c>
    </row>
    <row r="18" spans="1:8" x14ac:dyDescent="0.35">
      <c r="A18" s="60"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64" t="s">
        <v>86</v>
      </c>
      <c r="C18" s="42">
        <v>7.5</v>
      </c>
      <c r="D18" s="24" t="s">
        <v>87</v>
      </c>
      <c r="E18" s="42" t="str">
        <f t="shared" si="0"/>
        <v/>
      </c>
      <c r="F18" s="42" t="str">
        <f t="shared" si="1"/>
        <v/>
      </c>
      <c r="G18" s="42" t="s">
        <v>75</v>
      </c>
      <c r="H18" s="57" t="s">
        <v>120</v>
      </c>
    </row>
    <row r="19" spans="1:8" x14ac:dyDescent="0.35">
      <c r="A19" s="60"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3" t="s">
        <v>86</v>
      </c>
      <c r="C19" s="42">
        <v>7.5</v>
      </c>
      <c r="D19" s="24" t="s">
        <v>87</v>
      </c>
      <c r="E19" s="42" t="str">
        <f t="shared" si="0"/>
        <v/>
      </c>
      <c r="F19" s="42" t="str">
        <f t="shared" si="1"/>
        <v/>
      </c>
      <c r="G19" s="42" t="s">
        <v>75</v>
      </c>
      <c r="H19" s="23" t="s">
        <v>121</v>
      </c>
    </row>
    <row r="21" spans="1:8" ht="18.5" x14ac:dyDescent="0.45">
      <c r="B21" s="13" t="s">
        <v>8</v>
      </c>
      <c r="C21" s="13"/>
      <c r="D21" s="13"/>
      <c r="H21" s="14" t="s">
        <v>13</v>
      </c>
    </row>
    <row r="22" spans="1:8" ht="29" x14ac:dyDescent="0.35">
      <c r="A22" s="10" t="s">
        <v>4</v>
      </c>
      <c r="B22" s="11" t="s">
        <v>5</v>
      </c>
      <c r="C22" s="11"/>
      <c r="D22" s="11"/>
      <c r="E22" s="10" t="s">
        <v>3</v>
      </c>
      <c r="F22" s="10" t="s">
        <v>19</v>
      </c>
      <c r="G22" s="10" t="s">
        <v>73</v>
      </c>
      <c r="H22" s="10" t="s">
        <v>6</v>
      </c>
    </row>
    <row r="23" spans="1:8" x14ac:dyDescent="0.35">
      <c r="A23" s="8" t="s">
        <v>53</v>
      </c>
      <c r="B23" s="7" t="s">
        <v>54</v>
      </c>
      <c r="C23" s="41">
        <v>5</v>
      </c>
      <c r="D23" s="9" t="s">
        <v>86</v>
      </c>
      <c r="E23" s="41" t="str">
        <f>IF(D23="Earned",C23,"")</f>
        <v/>
      </c>
      <c r="F23" s="41" t="str">
        <f>IF(D23="Planned",C23, "")</f>
        <v/>
      </c>
      <c r="G23" s="41" t="s">
        <v>74</v>
      </c>
      <c r="H23" s="7" t="s">
        <v>24</v>
      </c>
    </row>
    <row r="24" spans="1:8" x14ac:dyDescent="0.35">
      <c r="A24" s="8" t="s">
        <v>55</v>
      </c>
      <c r="B24" s="7" t="s">
        <v>56</v>
      </c>
      <c r="C24" s="41">
        <v>5</v>
      </c>
      <c r="D24" s="9" t="s">
        <v>86</v>
      </c>
      <c r="E24" s="41" t="str">
        <f t="shared" ref="E24:E31" si="2">IF(D24="Earned",C24,"")</f>
        <v/>
      </c>
      <c r="F24" s="41" t="str">
        <f t="shared" ref="F24:F30" si="3">IF(D24="Planned",C24, "")</f>
        <v/>
      </c>
      <c r="G24" s="41" t="s">
        <v>74</v>
      </c>
      <c r="H24" s="7" t="s">
        <v>25</v>
      </c>
    </row>
    <row r="25" spans="1:8" x14ac:dyDescent="0.35">
      <c r="A25" s="8" t="s">
        <v>142</v>
      </c>
      <c r="B25" s="7" t="s">
        <v>64</v>
      </c>
      <c r="C25" s="41">
        <v>5</v>
      </c>
      <c r="D25" s="9" t="s">
        <v>86</v>
      </c>
      <c r="E25" s="41" t="str">
        <f t="shared" si="2"/>
        <v/>
      </c>
      <c r="F25" s="41" t="str">
        <f t="shared" si="3"/>
        <v/>
      </c>
      <c r="G25" s="41" t="s">
        <v>74</v>
      </c>
      <c r="H25" s="7" t="s">
        <v>35</v>
      </c>
    </row>
    <row r="26" spans="1:8" x14ac:dyDescent="0.35">
      <c r="A26" s="8" t="s">
        <v>163</v>
      </c>
      <c r="B26" s="7" t="s">
        <v>65</v>
      </c>
      <c r="C26" s="41">
        <v>5</v>
      </c>
      <c r="D26" s="9" t="s">
        <v>86</v>
      </c>
      <c r="E26" s="41" t="str">
        <f t="shared" si="2"/>
        <v/>
      </c>
      <c r="F26" s="41" t="str">
        <f t="shared" si="3"/>
        <v/>
      </c>
      <c r="G26" s="41" t="s">
        <v>74</v>
      </c>
      <c r="H26" s="7" t="s">
        <v>24</v>
      </c>
    </row>
    <row r="27" spans="1:8" x14ac:dyDescent="0.35">
      <c r="A27" s="8" t="s">
        <v>164</v>
      </c>
      <c r="B27" s="7" t="s">
        <v>66</v>
      </c>
      <c r="C27" s="41">
        <v>5</v>
      </c>
      <c r="D27" s="9" t="s">
        <v>86</v>
      </c>
      <c r="E27" s="41" t="str">
        <f t="shared" si="2"/>
        <v/>
      </c>
      <c r="F27" s="41" t="str">
        <f t="shared" si="3"/>
        <v/>
      </c>
      <c r="G27" s="41" t="s">
        <v>74</v>
      </c>
      <c r="H27" s="7" t="s">
        <v>25</v>
      </c>
    </row>
    <row r="28" spans="1:8" x14ac:dyDescent="0.35">
      <c r="A28" s="8" t="s">
        <v>165</v>
      </c>
      <c r="B28" s="7" t="s">
        <v>67</v>
      </c>
      <c r="C28" s="43">
        <v>5</v>
      </c>
      <c r="D28" s="9" t="s">
        <v>86</v>
      </c>
      <c r="E28" s="41" t="str">
        <f t="shared" si="2"/>
        <v/>
      </c>
      <c r="F28" s="41" t="str">
        <f t="shared" si="3"/>
        <v/>
      </c>
      <c r="G28" s="41" t="s">
        <v>74</v>
      </c>
      <c r="H28" s="7" t="s">
        <v>24</v>
      </c>
    </row>
    <row r="29" spans="1:8" ht="14.5" customHeight="1" x14ac:dyDescent="0.35">
      <c r="A29" s="8" t="s">
        <v>76</v>
      </c>
      <c r="B29" s="7" t="s">
        <v>69</v>
      </c>
      <c r="C29" s="43">
        <v>5</v>
      </c>
      <c r="D29" s="9" t="s">
        <v>86</v>
      </c>
      <c r="E29" s="41" t="str">
        <f t="shared" si="2"/>
        <v/>
      </c>
      <c r="F29" s="41" t="str">
        <f t="shared" si="3"/>
        <v/>
      </c>
      <c r="G29" s="41" t="s">
        <v>74</v>
      </c>
      <c r="H29" s="7" t="s">
        <v>25</v>
      </c>
    </row>
    <row r="30" spans="1:8" ht="14.5" customHeight="1" x14ac:dyDescent="0.35">
      <c r="A30" s="8" t="s">
        <v>141</v>
      </c>
      <c r="B30" s="44" t="s">
        <v>70</v>
      </c>
      <c r="C30" s="43">
        <v>5</v>
      </c>
      <c r="D30" s="9" t="s">
        <v>86</v>
      </c>
      <c r="E30" s="41" t="str">
        <f t="shared" si="2"/>
        <v/>
      </c>
      <c r="F30" s="41" t="str">
        <f t="shared" si="3"/>
        <v/>
      </c>
      <c r="G30" s="41" t="s">
        <v>74</v>
      </c>
      <c r="H30" s="44" t="s">
        <v>24</v>
      </c>
    </row>
    <row r="31" spans="1:8" ht="14.5" customHeight="1" x14ac:dyDescent="0.35">
      <c r="A31" s="8" t="s">
        <v>68</v>
      </c>
      <c r="B31" s="7" t="s">
        <v>71</v>
      </c>
      <c r="C31" s="43">
        <v>5</v>
      </c>
      <c r="D31" s="9" t="s">
        <v>86</v>
      </c>
      <c r="E31" s="41" t="str">
        <f t="shared" si="2"/>
        <v/>
      </c>
      <c r="F31" s="41"/>
      <c r="G31" s="41" t="s">
        <v>75</v>
      </c>
      <c r="H31" s="7" t="s">
        <v>25</v>
      </c>
    </row>
    <row r="33" spans="1:8" ht="18.5" x14ac:dyDescent="0.45">
      <c r="B33" s="13" t="s">
        <v>77</v>
      </c>
      <c r="C33" s="13"/>
      <c r="D33" s="13"/>
      <c r="H33" s="14" t="s">
        <v>51</v>
      </c>
    </row>
    <row r="34" spans="1:8" ht="29" x14ac:dyDescent="0.35">
      <c r="A34" s="10" t="s">
        <v>4</v>
      </c>
      <c r="B34" s="11" t="s">
        <v>5</v>
      </c>
      <c r="C34" s="11"/>
      <c r="D34" s="11"/>
      <c r="E34" s="10" t="s">
        <v>3</v>
      </c>
      <c r="F34" s="10" t="s">
        <v>19</v>
      </c>
      <c r="G34" s="10"/>
      <c r="H34" s="10" t="s">
        <v>6</v>
      </c>
    </row>
    <row r="35" spans="1:8" x14ac:dyDescent="0.35">
      <c r="A35" s="8" t="s">
        <v>137</v>
      </c>
      <c r="B35" s="7" t="s">
        <v>143</v>
      </c>
      <c r="C35" s="41">
        <v>5</v>
      </c>
      <c r="D35" s="9" t="s">
        <v>86</v>
      </c>
      <c r="E35" s="41" t="str">
        <f>IF(D35="Earned",C35,"")</f>
        <v/>
      </c>
      <c r="F35" s="41" t="str">
        <f>IF(D35="Planned",C35,"")</f>
        <v/>
      </c>
      <c r="G35" s="41" t="s">
        <v>74</v>
      </c>
      <c r="H35" s="7" t="s">
        <v>120</v>
      </c>
    </row>
    <row r="36" spans="1:8" x14ac:dyDescent="0.35">
      <c r="A36" s="8" t="s">
        <v>138</v>
      </c>
      <c r="B36" s="7" t="s">
        <v>144</v>
      </c>
      <c r="C36" s="41">
        <v>5</v>
      </c>
      <c r="D36" s="9" t="s">
        <v>86</v>
      </c>
      <c r="E36" s="41" t="str">
        <f t="shared" ref="E36:E38" si="4">IF(D36="Earned",C36,"")</f>
        <v/>
      </c>
      <c r="F36" s="41" t="str">
        <f t="shared" ref="F36:F38" si="5">IF(D36="Planned",C36,"")</f>
        <v/>
      </c>
      <c r="G36" s="41" t="s">
        <v>74</v>
      </c>
      <c r="H36" s="7" t="s">
        <v>121</v>
      </c>
    </row>
    <row r="37" spans="1:8" x14ac:dyDescent="0.35">
      <c r="A37" s="8" t="s">
        <v>139</v>
      </c>
      <c r="B37" s="7" t="s">
        <v>52</v>
      </c>
      <c r="C37" s="43">
        <v>5</v>
      </c>
      <c r="D37" s="9" t="s">
        <v>86</v>
      </c>
      <c r="E37" s="41" t="str">
        <f t="shared" si="4"/>
        <v/>
      </c>
      <c r="F37" s="41" t="str">
        <f t="shared" si="5"/>
        <v/>
      </c>
      <c r="G37" s="41" t="s">
        <v>74</v>
      </c>
      <c r="H37" s="7" t="s">
        <v>24</v>
      </c>
    </row>
    <row r="38" spans="1:8" x14ac:dyDescent="0.35">
      <c r="A38" s="8" t="s">
        <v>140</v>
      </c>
      <c r="B38" s="7" t="s">
        <v>72</v>
      </c>
      <c r="C38" s="41">
        <v>5</v>
      </c>
      <c r="D38" s="9" t="s">
        <v>86</v>
      </c>
      <c r="E38" s="41" t="str">
        <f t="shared" si="4"/>
        <v/>
      </c>
      <c r="F38" s="41" t="str">
        <f t="shared" si="5"/>
        <v/>
      </c>
      <c r="G38" s="41" t="s">
        <v>74</v>
      </c>
      <c r="H38" s="7" t="s">
        <v>25</v>
      </c>
    </row>
    <row r="41" spans="1:8" ht="18.5" x14ac:dyDescent="0.45">
      <c r="B41" s="13" t="s">
        <v>93</v>
      </c>
      <c r="H41" s="14" t="s">
        <v>94</v>
      </c>
    </row>
    <row r="42" spans="1:8" ht="29" x14ac:dyDescent="0.35">
      <c r="A42" s="10" t="s">
        <v>4</v>
      </c>
      <c r="B42" s="11" t="s">
        <v>5</v>
      </c>
      <c r="C42" s="11"/>
      <c r="D42" s="11"/>
      <c r="E42" s="10" t="s">
        <v>3</v>
      </c>
      <c r="F42" s="10" t="s">
        <v>19</v>
      </c>
      <c r="G42" s="10" t="s">
        <v>73</v>
      </c>
      <c r="H42" s="10" t="s">
        <v>6</v>
      </c>
    </row>
    <row r="43" spans="1:8" x14ac:dyDescent="0.35">
      <c r="A43" s="61" t="str">
        <f>IF(B43="Please select:","CTLA-GER-XX/ CTHU-HUM-XXX",IF(B43="German A1.1-C1","CTLA-GER-XX",IF(B43="Introduction to Philosophical Ethics","CTHU-HUM-001",IF(B43="Introduction to the Philosophy of Science","CTHU-HUM-002",IF(B43="Introduction to Visual Culture","CTHU-HUM-003")))))</f>
        <v>CTLA-GER-XX/ CTHU-HUM-XXX</v>
      </c>
      <c r="B43" s="47" t="s">
        <v>86</v>
      </c>
      <c r="C43" s="49">
        <v>2.5</v>
      </c>
      <c r="D43" s="50" t="s">
        <v>86</v>
      </c>
      <c r="E43" s="49" t="str">
        <f>IF(D43="Earned",C43,"")</f>
        <v/>
      </c>
      <c r="F43" s="49" t="str">
        <f>IF(D43="Planned",C43,"")</f>
        <v/>
      </c>
      <c r="G43" s="49" t="s">
        <v>75</v>
      </c>
      <c r="H43" s="48" t="s">
        <v>120</v>
      </c>
    </row>
    <row r="44" spans="1:8" x14ac:dyDescent="0.35">
      <c r="A44" s="61" t="str">
        <f>IF(B44="Please select:","CTLA-GER-XX/ CTHU-HUM-XXX",IF(B44="German A1.1-C1","CTLA-GER-XX",IF(B44="Introduction to Philosophical Ethics","CTHU-HUM-001",IF(B44="Introduction to the Philosophy of Science","CTHU-HUM-002",IF(B44="Introduction to Visual Culture","CTHU-HUM-003")))))</f>
        <v>CTLA-GER-XX/ CTHU-HUM-XXX</v>
      </c>
      <c r="B44" s="47" t="s">
        <v>86</v>
      </c>
      <c r="C44" s="49">
        <v>2.5</v>
      </c>
      <c r="D44" s="50" t="s">
        <v>86</v>
      </c>
      <c r="E44" s="49" t="str">
        <f t="shared" ref="E44" si="6">IF(D44="Earned",C44,"")</f>
        <v/>
      </c>
      <c r="F44" s="49" t="str">
        <f t="shared" ref="F44" si="7">IF(D44="Planned",C44,"")</f>
        <v/>
      </c>
      <c r="G44" s="49" t="s">
        <v>75</v>
      </c>
      <c r="H44" s="48" t="s">
        <v>121</v>
      </c>
    </row>
    <row r="46" spans="1:8" ht="18.5" x14ac:dyDescent="0.45">
      <c r="B46" s="13" t="s">
        <v>95</v>
      </c>
      <c r="H46" s="14" t="s">
        <v>96</v>
      </c>
    </row>
    <row r="47" spans="1:8" x14ac:dyDescent="0.35">
      <c r="A47" s="8" t="s">
        <v>132</v>
      </c>
      <c r="B47" s="8" t="s">
        <v>78</v>
      </c>
      <c r="C47" s="41">
        <v>2.5</v>
      </c>
      <c r="D47" s="9" t="s">
        <v>86</v>
      </c>
      <c r="E47" s="41" t="str">
        <f t="shared" ref="E47:E51" si="8">IF(D47="Earned",C47,"")</f>
        <v/>
      </c>
      <c r="F47" s="41" t="str">
        <f t="shared" ref="F47:F51" si="9">IF(D47="Planned",C47,"")</f>
        <v/>
      </c>
      <c r="G47" s="41" t="s">
        <v>74</v>
      </c>
      <c r="H47" s="7" t="s">
        <v>24</v>
      </c>
    </row>
    <row r="48" spans="1:8" x14ac:dyDescent="0.35">
      <c r="A48" s="8" t="s">
        <v>133</v>
      </c>
      <c r="B48" s="8" t="s">
        <v>79</v>
      </c>
      <c r="C48" s="41">
        <v>2.5</v>
      </c>
      <c r="D48" s="9" t="s">
        <v>86</v>
      </c>
      <c r="E48" s="41" t="str">
        <f t="shared" si="8"/>
        <v/>
      </c>
      <c r="F48" s="41" t="str">
        <f t="shared" si="9"/>
        <v/>
      </c>
      <c r="G48" s="41" t="s">
        <v>74</v>
      </c>
      <c r="H48" s="7" t="s">
        <v>25</v>
      </c>
    </row>
    <row r="49" spans="1:8" ht="29" x14ac:dyDescent="0.35">
      <c r="A49" s="8" t="s">
        <v>134</v>
      </c>
      <c r="B49" s="7" t="s">
        <v>167</v>
      </c>
      <c r="C49" s="41">
        <v>5</v>
      </c>
      <c r="D49" s="9" t="s">
        <v>86</v>
      </c>
      <c r="E49" s="41" t="str">
        <f t="shared" si="8"/>
        <v/>
      </c>
      <c r="F49" s="41" t="str">
        <f t="shared" si="9"/>
        <v/>
      </c>
      <c r="G49" s="41" t="s">
        <v>74</v>
      </c>
      <c r="H49" s="7" t="s">
        <v>166</v>
      </c>
    </row>
    <row r="50" spans="1:8" ht="29" x14ac:dyDescent="0.35">
      <c r="A50" s="47" t="s">
        <v>135</v>
      </c>
      <c r="B50" s="48" t="s">
        <v>80</v>
      </c>
      <c r="C50" s="49">
        <v>5</v>
      </c>
      <c r="D50" s="50" t="s">
        <v>86</v>
      </c>
      <c r="E50" s="49" t="str">
        <f t="shared" si="8"/>
        <v/>
      </c>
      <c r="F50" s="49" t="str">
        <f t="shared" si="9"/>
        <v/>
      </c>
      <c r="G50" s="49" t="s">
        <v>75</v>
      </c>
      <c r="H50" s="48" t="s">
        <v>24</v>
      </c>
    </row>
    <row r="51" spans="1:8" ht="29" x14ac:dyDescent="0.35">
      <c r="A51" s="47" t="s">
        <v>136</v>
      </c>
      <c r="B51" s="48" t="s">
        <v>168</v>
      </c>
      <c r="C51" s="49">
        <v>5</v>
      </c>
      <c r="D51" s="50" t="s">
        <v>86</v>
      </c>
      <c r="E51" s="49" t="str">
        <f t="shared" si="8"/>
        <v/>
      </c>
      <c r="F51" s="49" t="str">
        <f t="shared" si="9"/>
        <v/>
      </c>
      <c r="G51" s="49" t="s">
        <v>75</v>
      </c>
      <c r="H51" s="48" t="s">
        <v>169</v>
      </c>
    </row>
    <row r="54" spans="1:8" ht="18.5" x14ac:dyDescent="0.45">
      <c r="B54" s="13" t="s">
        <v>9</v>
      </c>
      <c r="C54" s="13"/>
      <c r="D54" s="13"/>
      <c r="H54" s="14" t="s">
        <v>14</v>
      </c>
    </row>
    <row r="55" spans="1:8" ht="29" x14ac:dyDescent="0.35">
      <c r="A55" s="10" t="s">
        <v>4</v>
      </c>
      <c r="B55" s="11" t="s">
        <v>5</v>
      </c>
      <c r="C55" s="11"/>
      <c r="D55" s="11"/>
      <c r="E55" s="10" t="s">
        <v>3</v>
      </c>
      <c r="F55" s="10" t="s">
        <v>19</v>
      </c>
      <c r="G55" s="10"/>
      <c r="H55" s="10" t="s">
        <v>6</v>
      </c>
    </row>
    <row r="56" spans="1:8" x14ac:dyDescent="0.35">
      <c r="A56" s="8" t="s">
        <v>10</v>
      </c>
      <c r="B56" s="7" t="s">
        <v>9</v>
      </c>
      <c r="C56" s="41">
        <v>15</v>
      </c>
      <c r="D56" s="7" t="s">
        <v>86</v>
      </c>
      <c r="E56" s="41" t="str">
        <f>IF(D56="Earned",C56,"")</f>
        <v/>
      </c>
      <c r="F56" s="41" t="str">
        <f>IF(D56="Planned",C56,"")</f>
        <v/>
      </c>
      <c r="G56" s="7" t="s">
        <v>74</v>
      </c>
      <c r="H56" s="7" t="s">
        <v>25</v>
      </c>
    </row>
    <row r="57" spans="1:8" x14ac:dyDescent="0.35">
      <c r="A57" s="8" t="s">
        <v>146</v>
      </c>
      <c r="B57" s="7" t="s">
        <v>147</v>
      </c>
      <c r="C57" s="41">
        <v>0</v>
      </c>
      <c r="D57" s="7" t="s">
        <v>86</v>
      </c>
      <c r="E57" s="41" t="str">
        <f t="shared" ref="E57:E62" si="10">IF(D57="Earned",C57,"")</f>
        <v/>
      </c>
      <c r="F57" s="41" t="str">
        <f t="shared" ref="F57:F62" si="11">IF(D57="Planned",C57,"")</f>
        <v/>
      </c>
      <c r="G57" s="7" t="s">
        <v>74</v>
      </c>
      <c r="H57" s="7" t="s">
        <v>148</v>
      </c>
    </row>
    <row r="58" spans="1:8" x14ac:dyDescent="0.35">
      <c r="A58" s="8" t="s">
        <v>149</v>
      </c>
      <c r="B58" s="7" t="s">
        <v>150</v>
      </c>
      <c r="C58" s="41">
        <v>0</v>
      </c>
      <c r="D58" s="7" t="s">
        <v>86</v>
      </c>
      <c r="E58" s="41" t="str">
        <f t="shared" si="10"/>
        <v/>
      </c>
      <c r="F58" s="41" t="str">
        <f t="shared" si="11"/>
        <v/>
      </c>
      <c r="G58" s="7" t="s">
        <v>74</v>
      </c>
      <c r="H58" s="7" t="s">
        <v>151</v>
      </c>
    </row>
    <row r="59" spans="1:8" x14ac:dyDescent="0.35">
      <c r="A59" s="8" t="s">
        <v>152</v>
      </c>
      <c r="B59" s="7" t="s">
        <v>153</v>
      </c>
      <c r="C59" s="41">
        <v>0</v>
      </c>
      <c r="D59" s="7" t="s">
        <v>86</v>
      </c>
      <c r="E59" s="41" t="str">
        <f t="shared" si="10"/>
        <v/>
      </c>
      <c r="F59" s="41" t="str">
        <f t="shared" si="11"/>
        <v/>
      </c>
      <c r="G59" s="7" t="s">
        <v>74</v>
      </c>
      <c r="H59" s="7" t="s">
        <v>154</v>
      </c>
    </row>
    <row r="60" spans="1:8" x14ac:dyDescent="0.35">
      <c r="A60" s="8" t="s">
        <v>155</v>
      </c>
      <c r="B60" s="7" t="s">
        <v>156</v>
      </c>
      <c r="C60" s="41">
        <v>0</v>
      </c>
      <c r="D60" s="7" t="s">
        <v>86</v>
      </c>
      <c r="E60" s="41" t="str">
        <f t="shared" si="10"/>
        <v/>
      </c>
      <c r="F60" s="41" t="str">
        <f t="shared" si="11"/>
        <v/>
      </c>
      <c r="G60" s="7" t="s">
        <v>74</v>
      </c>
      <c r="H60" s="7" t="s">
        <v>157</v>
      </c>
    </row>
    <row r="61" spans="1:8" x14ac:dyDescent="0.35">
      <c r="A61" s="8" t="s">
        <v>158</v>
      </c>
      <c r="B61" s="7" t="s">
        <v>159</v>
      </c>
      <c r="C61" s="41">
        <v>0</v>
      </c>
      <c r="D61" s="7" t="s">
        <v>86</v>
      </c>
      <c r="E61" s="41" t="str">
        <f t="shared" si="10"/>
        <v/>
      </c>
      <c r="F61" s="41" t="str">
        <f t="shared" si="11"/>
        <v/>
      </c>
      <c r="G61" s="7" t="s">
        <v>75</v>
      </c>
      <c r="H61" s="7" t="s">
        <v>160</v>
      </c>
    </row>
    <row r="62" spans="1:8" x14ac:dyDescent="0.35">
      <c r="A62" s="8" t="s">
        <v>158</v>
      </c>
      <c r="B62" s="7" t="s">
        <v>161</v>
      </c>
      <c r="C62" s="41">
        <v>0</v>
      </c>
      <c r="D62" s="7" t="s">
        <v>86</v>
      </c>
      <c r="E62" s="41" t="str">
        <f t="shared" si="10"/>
        <v/>
      </c>
      <c r="F62" s="41" t="str">
        <f t="shared" si="11"/>
        <v/>
      </c>
      <c r="G62" s="7" t="s">
        <v>75</v>
      </c>
      <c r="H62" s="7" t="s">
        <v>160</v>
      </c>
    </row>
    <row r="63" spans="1:8" ht="17.25" customHeight="1" x14ac:dyDescent="0.35"/>
    <row r="64" spans="1:8" ht="15.75" customHeight="1" x14ac:dyDescent="0.45">
      <c r="B64" s="13" t="s">
        <v>11</v>
      </c>
      <c r="C64" s="13"/>
      <c r="D64" s="13"/>
      <c r="H64" s="14" t="s">
        <v>14</v>
      </c>
    </row>
    <row r="65" spans="1:15" ht="29" x14ac:dyDescent="0.35">
      <c r="A65" s="10" t="s">
        <v>4</v>
      </c>
      <c r="B65" s="11" t="s">
        <v>5</v>
      </c>
      <c r="C65" s="11"/>
      <c r="D65" s="11"/>
      <c r="E65" s="10" t="s">
        <v>3</v>
      </c>
      <c r="F65" s="10" t="s">
        <v>19</v>
      </c>
      <c r="G65" s="10"/>
      <c r="H65" s="10" t="s">
        <v>6</v>
      </c>
    </row>
    <row r="66" spans="1:15" x14ac:dyDescent="0.35">
      <c r="A66" s="8" t="s">
        <v>81</v>
      </c>
      <c r="B66" s="7" t="s">
        <v>26</v>
      </c>
      <c r="C66" s="9">
        <v>5</v>
      </c>
      <c r="D66" s="9" t="s">
        <v>86</v>
      </c>
      <c r="E66" s="41" t="str">
        <f t="shared" ref="E66:E68" si="12">IF(D66="Earned",C66,"")</f>
        <v/>
      </c>
      <c r="F66" s="43" t="str">
        <f t="shared" ref="F66:F68" si="13">IF(D66="Planned",C66,"")</f>
        <v/>
      </c>
      <c r="G66" s="43" t="s">
        <v>75</v>
      </c>
      <c r="H66" s="7" t="s">
        <v>50</v>
      </c>
    </row>
    <row r="67" spans="1:15" x14ac:dyDescent="0.35">
      <c r="A67" s="8" t="s">
        <v>81</v>
      </c>
      <c r="B67" s="7" t="s">
        <v>26</v>
      </c>
      <c r="C67" s="9">
        <v>5</v>
      </c>
      <c r="D67" s="9" t="s">
        <v>86</v>
      </c>
      <c r="E67" s="41" t="str">
        <f t="shared" si="12"/>
        <v/>
      </c>
      <c r="F67" s="43" t="str">
        <f t="shared" si="13"/>
        <v/>
      </c>
      <c r="G67" s="43" t="s">
        <v>75</v>
      </c>
      <c r="H67" s="7" t="s">
        <v>50</v>
      </c>
    </row>
    <row r="68" spans="1:15" x14ac:dyDescent="0.35">
      <c r="A68" s="8" t="s">
        <v>81</v>
      </c>
      <c r="B68" s="7" t="s">
        <v>26</v>
      </c>
      <c r="C68" s="9">
        <v>5</v>
      </c>
      <c r="D68" s="9" t="s">
        <v>86</v>
      </c>
      <c r="E68" s="41" t="str">
        <f t="shared" si="12"/>
        <v/>
      </c>
      <c r="F68" s="43" t="str">
        <f t="shared" si="13"/>
        <v/>
      </c>
      <c r="G68" s="43" t="s">
        <v>75</v>
      </c>
      <c r="H68" s="7" t="s">
        <v>50</v>
      </c>
    </row>
    <row r="70" spans="1:15" ht="18.5" x14ac:dyDescent="0.45">
      <c r="B70" s="13" t="s">
        <v>12</v>
      </c>
      <c r="C70" s="13"/>
      <c r="D70" s="13"/>
      <c r="H70" s="14" t="s">
        <v>14</v>
      </c>
    </row>
    <row r="71" spans="1:15" ht="29" x14ac:dyDescent="0.35">
      <c r="A71" s="10" t="s">
        <v>4</v>
      </c>
      <c r="B71" s="11" t="s">
        <v>5</v>
      </c>
      <c r="C71" s="11"/>
      <c r="D71" s="11"/>
      <c r="E71" s="10" t="s">
        <v>3</v>
      </c>
      <c r="F71" s="10" t="s">
        <v>19</v>
      </c>
      <c r="G71" s="10"/>
      <c r="H71" s="10" t="s">
        <v>6</v>
      </c>
    </row>
    <row r="72" spans="1:15" x14ac:dyDescent="0.35">
      <c r="A72" s="8" t="s">
        <v>82</v>
      </c>
      <c r="B72" s="7" t="s">
        <v>16</v>
      </c>
      <c r="C72" s="41">
        <v>12</v>
      </c>
      <c r="D72" s="9" t="s">
        <v>86</v>
      </c>
      <c r="E72" s="41" t="str">
        <f>IF(D72="Earned",C72,"")</f>
        <v/>
      </c>
      <c r="F72" s="41" t="str">
        <f>IF(D72="Planned",C72,"")</f>
        <v/>
      </c>
      <c r="G72" s="41" t="s">
        <v>74</v>
      </c>
      <c r="H72" s="7" t="s">
        <v>25</v>
      </c>
    </row>
    <row r="73" spans="1:15" x14ac:dyDescent="0.35">
      <c r="A73" s="8" t="s">
        <v>83</v>
      </c>
      <c r="B73" s="7" t="s">
        <v>17</v>
      </c>
      <c r="C73" s="41">
        <v>3</v>
      </c>
      <c r="D73" s="9" t="s">
        <v>86</v>
      </c>
      <c r="E73" s="41" t="str">
        <f>IF(D73="Earned",C73,"")</f>
        <v/>
      </c>
      <c r="F73" s="41" t="str">
        <f>IF(D73="Planned",C73,"")</f>
        <v/>
      </c>
      <c r="G73" s="41" t="s">
        <v>74</v>
      </c>
      <c r="H73" s="7" t="s">
        <v>25</v>
      </c>
    </row>
    <row r="77" spans="1:15" x14ac:dyDescent="0.35">
      <c r="A77" s="14" t="s">
        <v>20</v>
      </c>
      <c r="B77" s="16">
        <f>SUM(E14:E75)</f>
        <v>0</v>
      </c>
      <c r="C77" s="16"/>
      <c r="D77" s="16"/>
      <c r="E77" s="14" t="s">
        <v>21</v>
      </c>
      <c r="H77" s="16">
        <f>SUM(F14:F75)</f>
        <v>0</v>
      </c>
    </row>
    <row r="78" spans="1:15" ht="18.5" x14ac:dyDescent="0.45">
      <c r="I78" s="17" t="s">
        <v>22</v>
      </c>
      <c r="J78" s="40">
        <f>SUM(B77+H77)</f>
        <v>0</v>
      </c>
    </row>
    <row r="79" spans="1:15" ht="14.5" customHeight="1" thickBot="1" x14ac:dyDescent="0.4">
      <c r="I79" s="17"/>
      <c r="J79" s="18"/>
    </row>
    <row r="80" spans="1:15" x14ac:dyDescent="0.35">
      <c r="I80" s="19" t="s">
        <v>27</v>
      </c>
      <c r="J80" s="20">
        <f>H77/30</f>
        <v>0</v>
      </c>
      <c r="K80" s="66" t="s">
        <v>49</v>
      </c>
      <c r="L80" s="67"/>
      <c r="M80" s="67"/>
      <c r="N80" s="67"/>
      <c r="O80" s="68"/>
    </row>
    <row r="81" spans="1:15" x14ac:dyDescent="0.35">
      <c r="I81" s="17"/>
      <c r="J81" s="18"/>
      <c r="K81" s="72"/>
      <c r="L81" s="73"/>
      <c r="M81" s="73"/>
      <c r="N81" s="73"/>
      <c r="O81" s="74"/>
    </row>
    <row r="82" spans="1:15" ht="18.5" x14ac:dyDescent="0.45">
      <c r="B82" s="13" t="s">
        <v>34</v>
      </c>
      <c r="C82" s="13"/>
      <c r="D82" s="13"/>
      <c r="E82" s="21" t="s">
        <v>15</v>
      </c>
      <c r="F82" s="15"/>
      <c r="G82" s="15"/>
      <c r="K82" s="72"/>
      <c r="L82" s="73"/>
      <c r="M82" s="73"/>
      <c r="N82" s="73"/>
      <c r="O82" s="74"/>
    </row>
    <row r="83" spans="1:15" ht="29" x14ac:dyDescent="0.35">
      <c r="A83" s="10" t="s">
        <v>4</v>
      </c>
      <c r="B83" s="11" t="s">
        <v>5</v>
      </c>
      <c r="C83" s="11"/>
      <c r="D83" s="11"/>
      <c r="E83" s="10" t="s">
        <v>3</v>
      </c>
      <c r="F83" s="10" t="s">
        <v>19</v>
      </c>
      <c r="G83" s="10"/>
      <c r="H83" s="10" t="s">
        <v>6</v>
      </c>
      <c r="K83" s="72"/>
      <c r="L83" s="73"/>
      <c r="M83" s="73"/>
      <c r="N83" s="73"/>
      <c r="O83" s="74"/>
    </row>
    <row r="84" spans="1:15" x14ac:dyDescent="0.35">
      <c r="A84" s="8"/>
      <c r="B84" s="7"/>
      <c r="C84" s="7"/>
      <c r="D84" s="7"/>
      <c r="E84" s="9"/>
      <c r="F84" s="9"/>
      <c r="G84" s="9"/>
      <c r="H84" s="7"/>
      <c r="K84" s="72"/>
      <c r="L84" s="73"/>
      <c r="M84" s="73"/>
      <c r="N84" s="73"/>
      <c r="O84" s="74"/>
    </row>
    <row r="85" spans="1:15" ht="15" thickBot="1" x14ac:dyDescent="0.4">
      <c r="A85" s="8"/>
      <c r="B85" s="7"/>
      <c r="C85" s="7"/>
      <c r="D85" s="7"/>
      <c r="E85" s="9"/>
      <c r="F85" s="9"/>
      <c r="G85" s="9"/>
      <c r="H85" s="7"/>
      <c r="K85" s="69"/>
      <c r="L85" s="70"/>
      <c r="M85" s="70"/>
      <c r="N85" s="70"/>
      <c r="O85" s="71"/>
    </row>
    <row r="86" spans="1:15" ht="14.5" customHeight="1" thickBot="1" x14ac:dyDescent="0.4">
      <c r="A86" s="8"/>
      <c r="B86" s="7"/>
      <c r="C86" s="7"/>
      <c r="D86" s="7"/>
      <c r="E86" s="9"/>
      <c r="F86" s="9"/>
      <c r="G86" s="9"/>
      <c r="H86" s="7"/>
    </row>
    <row r="87" spans="1:15" x14ac:dyDescent="0.35">
      <c r="A87" s="8"/>
      <c r="B87" s="7"/>
      <c r="C87" s="7"/>
      <c r="D87" s="7"/>
      <c r="E87" s="9"/>
      <c r="F87" s="9"/>
      <c r="G87" s="9"/>
      <c r="H87" s="7"/>
      <c r="K87" s="66" t="s">
        <v>162</v>
      </c>
      <c r="L87" s="67"/>
      <c r="M87" s="67"/>
      <c r="N87" s="67"/>
      <c r="O87" s="68"/>
    </row>
    <row r="88" spans="1:15" ht="15" thickBot="1" x14ac:dyDescent="0.4">
      <c r="A88" s="8"/>
      <c r="B88" s="7"/>
      <c r="C88" s="7"/>
      <c r="D88" s="7"/>
      <c r="E88" s="9"/>
      <c r="F88" s="9"/>
      <c r="G88" s="9"/>
      <c r="H88" s="7"/>
      <c r="K88" s="69"/>
      <c r="L88" s="70"/>
      <c r="M88" s="70"/>
      <c r="N88" s="70"/>
      <c r="O88" s="71"/>
    </row>
    <row r="89" spans="1:15" x14ac:dyDescent="0.35">
      <c r="A89" s="8"/>
      <c r="B89" s="7"/>
      <c r="C89" s="7"/>
      <c r="D89" s="7"/>
      <c r="E89" s="9"/>
      <c r="F89" s="9"/>
      <c r="G89" s="9"/>
      <c r="H89" s="7"/>
    </row>
    <row r="90" spans="1:15" x14ac:dyDescent="0.35">
      <c r="A90" s="8"/>
      <c r="B90" s="7"/>
      <c r="C90" s="7"/>
      <c r="D90" s="7"/>
      <c r="E90" s="9"/>
      <c r="F90" s="9"/>
      <c r="G90" s="9"/>
      <c r="H90" s="7"/>
    </row>
    <row r="91" spans="1:15" x14ac:dyDescent="0.35">
      <c r="A91" s="8"/>
      <c r="B91" s="7"/>
      <c r="C91" s="7"/>
      <c r="D91" s="7"/>
      <c r="E91" s="9"/>
      <c r="F91" s="9"/>
      <c r="G91" s="9"/>
      <c r="H91" s="7"/>
    </row>
    <row r="92" spans="1:15" x14ac:dyDescent="0.35">
      <c r="A92" s="8"/>
      <c r="B92" s="7"/>
      <c r="C92" s="7"/>
      <c r="D92" s="7"/>
      <c r="E92" s="9"/>
      <c r="F92" s="9"/>
      <c r="G92" s="9"/>
      <c r="H92" s="7"/>
    </row>
  </sheetData>
  <sortState xmlns:xlrd2="http://schemas.microsoft.com/office/spreadsheetml/2017/richdata2" ref="A14:H19">
    <sortCondition descending="1" ref="H14"/>
  </sortState>
  <mergeCells count="9">
    <mergeCell ref="B1:D1"/>
    <mergeCell ref="K87:O88"/>
    <mergeCell ref="K80:O85"/>
    <mergeCell ref="H2:I2"/>
    <mergeCell ref="A9:J10"/>
    <mergeCell ref="A6:J6"/>
    <mergeCell ref="A7:J7"/>
    <mergeCell ref="A8:J8"/>
    <mergeCell ref="A5:J5"/>
  </mergeCells>
  <conditionalFormatting sqref="J78">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6">
    <dataValidation type="list" allowBlank="1" showInputMessage="1" showErrorMessage="1" sqref="D35:D38 D23:D31 D66:D68"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56:D62 D72:D73 D43:D53" xr:uid="{CE997C16-9A75-4DD0-96B5-A4D1A45CC38E}">
      <formula1>"Please select:, Earned, Planned,"</formula1>
    </dataValidation>
    <dataValidation allowBlank="1" showErrorMessage="1" sqref="A18:A19" xr:uid="{D8344DD4-0C7F-4939-B49E-95FD13C8A327}"/>
    <dataValidation type="list" allowBlank="1" showInputMessage="1" showErrorMessage="1" sqref="B44" xr:uid="{AFAD2ADC-B16C-48AD-A877-D05E6E8CE2DF}">
      <formula1>"Please select:, German A1.1-C1,  Introduction to Philosophical Ethics,  Introduction to Visual Culture,"</formula1>
    </dataValidation>
    <dataValidation type="list" allowBlank="1" showInputMessage="1" showErrorMessage="1" sqref="B43" xr:uid="{F4B19D03-A937-4AE7-9523-435BA2AFCBB0}">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0D29F0-0EDC-4162-9CF2-3F8A422650D1}">
          <x14:formula1>
            <xm:f>Lists!$D$2:$D$20</xm:f>
          </x14:formula1>
          <xm:sqref>B19</xm:sqref>
        </x14:dataValidation>
        <x14:dataValidation type="list" allowBlank="1" showInputMessage="1" showErrorMessage="1" xr:uid="{2B0E1897-8692-4A5F-833C-A84F98A99E47}">
          <x14:formula1>
            <xm:f>Lists!$B$2:$B$20</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9EE-23DD-414E-B5D1-532EED20A664}">
  <dimension ref="A1:I16"/>
  <sheetViews>
    <sheetView topLeftCell="B1" workbookViewId="0">
      <selection activeCell="D8" sqref="D8"/>
    </sheetView>
  </sheetViews>
  <sheetFormatPr defaultRowHeight="14.5" x14ac:dyDescent="0.35"/>
  <cols>
    <col min="2" max="2" width="38.81640625" customWidth="1"/>
    <col min="3" max="3" width="9.36328125" customWidth="1"/>
    <col min="4" max="4" width="38.81640625" customWidth="1"/>
    <col min="6" max="6" width="15.36328125" customWidth="1"/>
    <col min="7" max="7" width="8.81640625"/>
    <col min="8" max="8" width="29.90625" customWidth="1"/>
    <col min="9" max="9" width="26.90625" customWidth="1"/>
  </cols>
  <sheetData>
    <row r="1" spans="1:9" x14ac:dyDescent="0.35">
      <c r="A1" t="s">
        <v>172</v>
      </c>
      <c r="B1" t="s">
        <v>97</v>
      </c>
      <c r="C1" t="s">
        <v>173</v>
      </c>
      <c r="D1" t="s">
        <v>174</v>
      </c>
      <c r="F1" t="s">
        <v>117</v>
      </c>
      <c r="H1" t="s">
        <v>116</v>
      </c>
      <c r="I1" t="s">
        <v>119</v>
      </c>
    </row>
    <row r="2" spans="1:9" x14ac:dyDescent="0.35">
      <c r="A2" t="s">
        <v>23</v>
      </c>
      <c r="B2" t="s">
        <v>86</v>
      </c>
      <c r="C2" t="s">
        <v>23</v>
      </c>
      <c r="D2" t="s">
        <v>86</v>
      </c>
      <c r="F2" t="s">
        <v>118</v>
      </c>
      <c r="H2" t="s">
        <v>114</v>
      </c>
      <c r="I2" t="s">
        <v>114</v>
      </c>
    </row>
    <row r="3" spans="1:9" x14ac:dyDescent="0.35">
      <c r="A3" t="s">
        <v>98</v>
      </c>
      <c r="B3" t="s">
        <v>99</v>
      </c>
      <c r="C3" t="s">
        <v>182</v>
      </c>
      <c r="D3" t="s">
        <v>183</v>
      </c>
      <c r="H3" t="s">
        <v>212</v>
      </c>
      <c r="I3" t="s">
        <v>212</v>
      </c>
    </row>
    <row r="4" spans="1:9" x14ac:dyDescent="0.35">
      <c r="A4" t="s">
        <v>100</v>
      </c>
      <c r="B4" t="s">
        <v>101</v>
      </c>
      <c r="C4" t="s">
        <v>184</v>
      </c>
      <c r="D4" t="s">
        <v>185</v>
      </c>
      <c r="H4" t="s">
        <v>115</v>
      </c>
      <c r="I4" t="s">
        <v>115</v>
      </c>
    </row>
    <row r="5" spans="1:9" x14ac:dyDescent="0.35">
      <c r="A5" t="s">
        <v>126</v>
      </c>
      <c r="B5" t="s">
        <v>127</v>
      </c>
      <c r="C5" t="s">
        <v>186</v>
      </c>
      <c r="D5" t="s">
        <v>187</v>
      </c>
    </row>
    <row r="6" spans="1:9" x14ac:dyDescent="0.35">
      <c r="A6" t="s">
        <v>102</v>
      </c>
      <c r="B6" t="s">
        <v>103</v>
      </c>
      <c r="C6" t="s">
        <v>188</v>
      </c>
      <c r="D6" t="s">
        <v>189</v>
      </c>
    </row>
    <row r="7" spans="1:9" x14ac:dyDescent="0.35">
      <c r="A7" t="s">
        <v>128</v>
      </c>
      <c r="B7" t="s">
        <v>129</v>
      </c>
      <c r="C7" t="s">
        <v>190</v>
      </c>
      <c r="D7" t="s">
        <v>191</v>
      </c>
    </row>
    <row r="8" spans="1:9" x14ac:dyDescent="0.35">
      <c r="A8" t="s">
        <v>176</v>
      </c>
      <c r="B8" t="s">
        <v>177</v>
      </c>
      <c r="C8" t="s">
        <v>192</v>
      </c>
      <c r="D8" t="s">
        <v>193</v>
      </c>
    </row>
    <row r="9" spans="1:9" x14ac:dyDescent="0.35">
      <c r="A9" t="s">
        <v>178</v>
      </c>
      <c r="B9" t="s">
        <v>179</v>
      </c>
      <c r="C9" t="s">
        <v>194</v>
      </c>
      <c r="D9" t="s">
        <v>195</v>
      </c>
    </row>
    <row r="10" spans="1:9" x14ac:dyDescent="0.35">
      <c r="A10" t="s">
        <v>180</v>
      </c>
      <c r="B10" t="s">
        <v>181</v>
      </c>
      <c r="C10" t="s">
        <v>196</v>
      </c>
      <c r="D10" t="s">
        <v>197</v>
      </c>
    </row>
    <row r="11" spans="1:9" x14ac:dyDescent="0.35">
      <c r="A11" t="s">
        <v>104</v>
      </c>
      <c r="B11" t="s">
        <v>105</v>
      </c>
      <c r="C11" t="s">
        <v>198</v>
      </c>
      <c r="D11" t="s">
        <v>214</v>
      </c>
    </row>
    <row r="12" spans="1:9" x14ac:dyDescent="0.35">
      <c r="A12" t="s">
        <v>106</v>
      </c>
      <c r="B12" t="s">
        <v>107</v>
      </c>
      <c r="C12" t="s">
        <v>199</v>
      </c>
      <c r="D12" t="s">
        <v>200</v>
      </c>
    </row>
    <row r="13" spans="1:9" x14ac:dyDescent="0.35">
      <c r="A13" t="s">
        <v>108</v>
      </c>
      <c r="B13" t="s">
        <v>213</v>
      </c>
      <c r="C13" t="s">
        <v>201</v>
      </c>
      <c r="D13" t="s">
        <v>202</v>
      </c>
    </row>
    <row r="14" spans="1:9" x14ac:dyDescent="0.35">
      <c r="A14" t="s">
        <v>109</v>
      </c>
      <c r="B14" t="s">
        <v>112</v>
      </c>
      <c r="C14" s="15" t="s">
        <v>203</v>
      </c>
      <c r="D14" s="15" t="s">
        <v>204</v>
      </c>
    </row>
    <row r="15" spans="1:9" x14ac:dyDescent="0.35">
      <c r="A15" t="s">
        <v>130</v>
      </c>
      <c r="B15" t="s">
        <v>131</v>
      </c>
      <c r="C15" t="s">
        <v>205</v>
      </c>
      <c r="D15" t="s">
        <v>206</v>
      </c>
    </row>
    <row r="16" spans="1:9" x14ac:dyDescent="0.35">
      <c r="A16" s="15" t="s">
        <v>110</v>
      </c>
      <c r="B16" s="15" t="s">
        <v>111</v>
      </c>
      <c r="C16" s="15" t="s">
        <v>207</v>
      </c>
      <c r="D16" s="15" t="s">
        <v>208</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9749-8881-4A2D-AD84-5A8ACB915DFC}">
  <dimension ref="A1:M25"/>
  <sheetViews>
    <sheetView zoomScale="90" zoomScaleNormal="90" workbookViewId="0">
      <selection activeCell="D15" sqref="D15"/>
    </sheetView>
  </sheetViews>
  <sheetFormatPr defaultColWidth="8.81640625" defaultRowHeight="14.5" x14ac:dyDescent="0.35"/>
  <cols>
    <col min="1" max="1" width="17.81640625" customWidth="1"/>
    <col min="2" max="2" width="39" customWidth="1"/>
    <col min="3" max="3" width="9.81640625" customWidth="1"/>
    <col min="5" max="5" width="12.1796875" customWidth="1"/>
  </cols>
  <sheetData>
    <row r="1" spans="1:5" ht="18.5" x14ac:dyDescent="0.45">
      <c r="A1" s="84" t="s">
        <v>90</v>
      </c>
      <c r="B1" s="84"/>
      <c r="C1" s="84"/>
      <c r="D1" s="84"/>
      <c r="E1" s="84"/>
    </row>
    <row r="2" spans="1:5" x14ac:dyDescent="0.35">
      <c r="A2" s="14" t="s">
        <v>58</v>
      </c>
      <c r="B2" s="14" t="s">
        <v>59</v>
      </c>
      <c r="C2" s="14" t="s">
        <v>47</v>
      </c>
      <c r="D2" s="14" t="s">
        <v>73</v>
      </c>
      <c r="E2" s="14" t="s">
        <v>6</v>
      </c>
    </row>
    <row r="3" spans="1:5" x14ac:dyDescent="0.35">
      <c r="A3" s="52" t="str">
        <f>'Study Plan'!A14</f>
        <v>CH-150</v>
      </c>
      <c r="B3" s="53" t="str">
        <f>'Study Plan'!B14</f>
        <v xml:space="preserve">Analysis </v>
      </c>
      <c r="C3" s="41">
        <v>7.5</v>
      </c>
      <c r="D3" s="54" t="s">
        <v>74</v>
      </c>
      <c r="E3" s="54" t="s">
        <v>120</v>
      </c>
    </row>
    <row r="4" spans="1:5" x14ac:dyDescent="0.35">
      <c r="A4" s="52" t="str">
        <f>'Study Plan'!A17</f>
        <v>SDT-104</v>
      </c>
      <c r="B4" s="53" t="str">
        <f>'Study Plan'!B17</f>
        <v>Scientific Programming in Python</v>
      </c>
      <c r="C4" s="41">
        <v>7.5</v>
      </c>
      <c r="D4" s="54" t="s">
        <v>74</v>
      </c>
      <c r="E4" s="54" t="s">
        <v>120</v>
      </c>
    </row>
    <row r="5" spans="1:5" x14ac:dyDescent="0.35">
      <c r="A5" s="55" t="str">
        <f>'Study Plan'!A18</f>
        <v>CH-XXX</v>
      </c>
      <c r="B5" s="55" t="str">
        <f>'Study Plan'!B18</f>
        <v>Please select:</v>
      </c>
      <c r="C5" s="56">
        <v>7.5</v>
      </c>
      <c r="D5" s="57" t="s">
        <v>75</v>
      </c>
      <c r="E5" s="57" t="s">
        <v>120</v>
      </c>
    </row>
    <row r="6" spans="1:5" x14ac:dyDescent="0.35">
      <c r="A6" s="52" t="str">
        <f>'Study Plan'!A15</f>
        <v>CH-151</v>
      </c>
      <c r="B6" s="53" t="str">
        <f>'Study Plan'!B15</f>
        <v>Linear Algebra</v>
      </c>
      <c r="C6" s="41">
        <v>7.5</v>
      </c>
      <c r="D6" s="54" t="s">
        <v>74</v>
      </c>
      <c r="E6" s="54" t="s">
        <v>121</v>
      </c>
    </row>
    <row r="7" spans="1:5" x14ac:dyDescent="0.35">
      <c r="A7" s="52" t="str">
        <f>'Study Plan'!A16</f>
        <v>CH-152</v>
      </c>
      <c r="B7" s="53" t="str">
        <f>'Study Plan'!B16</f>
        <v>Mathematical Modeling</v>
      </c>
      <c r="C7" s="41">
        <v>7.5</v>
      </c>
      <c r="D7" s="54" t="s">
        <v>74</v>
      </c>
      <c r="E7" s="54" t="s">
        <v>121</v>
      </c>
    </row>
    <row r="8" spans="1:5" x14ac:dyDescent="0.35">
      <c r="A8" s="55" t="str">
        <f>'Study Plan'!A19</f>
        <v>CH-XXX</v>
      </c>
      <c r="B8" s="55" t="str">
        <f>'Study Plan'!B19</f>
        <v>Please select:</v>
      </c>
      <c r="C8" s="56">
        <v>7.5</v>
      </c>
      <c r="D8" s="57" t="s">
        <v>75</v>
      </c>
      <c r="E8" s="57" t="s">
        <v>121</v>
      </c>
    </row>
    <row r="10" spans="1:5" x14ac:dyDescent="0.35">
      <c r="A10" s="58" t="s">
        <v>113</v>
      </c>
    </row>
    <row r="12" spans="1:5" x14ac:dyDescent="0.35">
      <c r="A12" t="s">
        <v>91</v>
      </c>
      <c r="D12" s="58" t="str">
        <f>IF(A5="CH-330","IRPH",IF(A5="CH-340","ISCP",IF(A5="CH-140","PHDS","NONE")))</f>
        <v>NONE</v>
      </c>
    </row>
    <row r="14" spans="1:5" x14ac:dyDescent="0.35">
      <c r="A14" t="s">
        <v>215</v>
      </c>
      <c r="D14" s="58" t="str">
        <f>IF((A5="CH-140")*(A8="CH-141"),"PHDS",IF((A5="CH-330")*(A8="CH-331"),"IRPH",IF((A5="CH-340")*(A8="CH-341"),"ISCP","None")))</f>
        <v>None</v>
      </c>
    </row>
    <row r="17" spans="1:13" ht="18.5" x14ac:dyDescent="0.45">
      <c r="A17" s="84" t="s">
        <v>92</v>
      </c>
      <c r="B17" s="84"/>
      <c r="C17" s="84"/>
      <c r="D17" s="84"/>
      <c r="E17" s="84"/>
    </row>
    <row r="18" spans="1:13" x14ac:dyDescent="0.35">
      <c r="A18" s="14" t="s">
        <v>58</v>
      </c>
      <c r="B18" s="14" t="s">
        <v>59</v>
      </c>
      <c r="C18" s="14" t="s">
        <v>47</v>
      </c>
      <c r="D18" s="14" t="s">
        <v>73</v>
      </c>
      <c r="E18" s="14" t="s">
        <v>6</v>
      </c>
    </row>
    <row r="19" spans="1:13" x14ac:dyDescent="0.35">
      <c r="A19" s="52" t="str">
        <f>'Study Plan'!A35</f>
        <v>CTMS-MAT-22</v>
      </c>
      <c r="B19" s="53" t="str">
        <f>'Study Plan'!B35</f>
        <v>Matrix Algebra &amp; Advanced Calculus I</v>
      </c>
      <c r="C19" s="43">
        <v>5</v>
      </c>
      <c r="D19" s="41" t="s">
        <v>74</v>
      </c>
      <c r="E19" s="7" t="s">
        <v>120</v>
      </c>
    </row>
    <row r="20" spans="1:13" ht="15" thickBot="1" x14ac:dyDescent="0.4">
      <c r="A20" s="52" t="str">
        <f>'Study Plan'!A36</f>
        <v>CTMS-MAT-23</v>
      </c>
      <c r="B20" s="53" t="str">
        <f>'Study Plan'!B36</f>
        <v>Matrix Algebra &amp; Advanced Calculus II</v>
      </c>
      <c r="C20" s="43">
        <v>5</v>
      </c>
      <c r="D20" s="41" t="s">
        <v>74</v>
      </c>
      <c r="E20" s="7" t="s">
        <v>121</v>
      </c>
    </row>
    <row r="21" spans="1:13" x14ac:dyDescent="0.35">
      <c r="G21" s="85" t="s">
        <v>209</v>
      </c>
      <c r="H21" s="80"/>
      <c r="I21" s="80"/>
      <c r="J21" s="80"/>
      <c r="K21" s="80"/>
      <c r="L21" s="80"/>
      <c r="M21" s="81"/>
    </row>
    <row r="22" spans="1:13" ht="18.5" x14ac:dyDescent="0.45">
      <c r="A22" s="84" t="s">
        <v>93</v>
      </c>
      <c r="B22" s="84"/>
      <c r="C22" s="84"/>
      <c r="D22" s="84"/>
      <c r="E22" s="84"/>
      <c r="G22" s="86"/>
      <c r="H22" s="76"/>
      <c r="I22" s="76"/>
      <c r="J22" s="76"/>
      <c r="K22" s="76"/>
      <c r="L22" s="76"/>
      <c r="M22" s="77"/>
    </row>
    <row r="23" spans="1:13" x14ac:dyDescent="0.35">
      <c r="A23" s="14" t="s">
        <v>58</v>
      </c>
      <c r="B23" s="14" t="s">
        <v>59</v>
      </c>
      <c r="C23" s="14" t="s">
        <v>47</v>
      </c>
      <c r="D23" s="14" t="s">
        <v>73</v>
      </c>
      <c r="E23" s="14" t="s">
        <v>6</v>
      </c>
      <c r="G23" s="86"/>
      <c r="H23" s="76"/>
      <c r="I23" s="76"/>
      <c r="J23" s="76"/>
      <c r="K23" s="76"/>
      <c r="L23" s="76"/>
      <c r="M23" s="77"/>
    </row>
    <row r="24" spans="1:13" ht="29" x14ac:dyDescent="0.35">
      <c r="A24" s="59" t="str">
        <f>'Study Plan'!A43</f>
        <v>CTLA-GER-XX/ CTHU-HUM-XXX</v>
      </c>
      <c r="B24" s="59" t="str">
        <f>'Study Plan'!B43</f>
        <v>Please select:</v>
      </c>
      <c r="C24" s="49">
        <v>2.5</v>
      </c>
      <c r="D24" s="49" t="s">
        <v>75</v>
      </c>
      <c r="E24" s="48" t="s">
        <v>120</v>
      </c>
      <c r="G24" s="86"/>
      <c r="H24" s="76"/>
      <c r="I24" s="76"/>
      <c r="J24" s="76"/>
      <c r="K24" s="76"/>
      <c r="L24" s="76"/>
      <c r="M24" s="77"/>
    </row>
    <row r="25" spans="1:13" ht="29.5" thickBot="1" x14ac:dyDescent="0.4">
      <c r="A25" s="59" t="str">
        <f>'Study Plan'!A44</f>
        <v>CTLA-GER-XX/ CTHU-HUM-XXX</v>
      </c>
      <c r="B25" s="59" t="str">
        <f>'Study Plan'!B44</f>
        <v>Please select:</v>
      </c>
      <c r="C25" s="49">
        <v>2.5</v>
      </c>
      <c r="D25" s="49" t="s">
        <v>75</v>
      </c>
      <c r="E25" s="48" t="s">
        <v>121</v>
      </c>
      <c r="G25" s="87"/>
      <c r="H25" s="78"/>
      <c r="I25" s="78"/>
      <c r="J25" s="78"/>
      <c r="K25" s="78"/>
      <c r="L25" s="78"/>
      <c r="M25" s="79"/>
    </row>
  </sheetData>
  <mergeCells count="4">
    <mergeCell ref="A1:E1"/>
    <mergeCell ref="A17:E17"/>
    <mergeCell ref="G21:M25"/>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G10" sqref="G10"/>
    </sheetView>
  </sheetViews>
  <sheetFormatPr defaultRowHeight="14.5" x14ac:dyDescent="0.35"/>
  <cols>
    <col min="1" max="1" width="12.54296875" customWidth="1"/>
    <col min="2" max="2" width="12.08984375" customWidth="1"/>
  </cols>
  <sheetData>
    <row r="1" spans="1:2" x14ac:dyDescent="0.35">
      <c r="A1" t="s">
        <v>6</v>
      </c>
      <c r="B1" t="s">
        <v>60</v>
      </c>
    </row>
    <row r="3" spans="1:2" x14ac:dyDescent="0.35">
      <c r="A3" s="45" t="s">
        <v>120</v>
      </c>
      <c r="B3" s="45">
        <f>SUMIF('Study Plan'!H$14:H$79, A3, 'Study Plan'!C$14:C$79)</f>
        <v>30</v>
      </c>
    </row>
    <row r="4" spans="1:2" x14ac:dyDescent="0.35">
      <c r="A4" s="45" t="s">
        <v>121</v>
      </c>
      <c r="B4" s="45">
        <f>SUMIF('Study Plan'!H$14:H$79, A4, 'Study Plan'!C$14:C$79)</f>
        <v>30</v>
      </c>
    </row>
    <row r="5" spans="1:2" x14ac:dyDescent="0.35">
      <c r="A5" s="45" t="s">
        <v>122</v>
      </c>
      <c r="B5" s="45">
        <f>SUMIF('Study Plan'!H$14:H$79, A5, 'Study Plan'!C$14:C$79)</f>
        <v>0</v>
      </c>
    </row>
    <row r="6" spans="1:2" x14ac:dyDescent="0.35">
      <c r="A6" s="45" t="s">
        <v>123</v>
      </c>
      <c r="B6" s="45">
        <f>SUMIF('Study Plan'!H$14:H$79, A6, 'Study Plan'!C$14:C$79)</f>
        <v>0</v>
      </c>
    </row>
    <row r="7" spans="1:2" x14ac:dyDescent="0.35">
      <c r="A7" s="45" t="s">
        <v>124</v>
      </c>
      <c r="B7" s="45">
        <f>SUMIF('Study Plan'!H$14:H$79, A7, 'Study Plan'!C$14:C$79)</f>
        <v>0</v>
      </c>
    </row>
    <row r="8" spans="1:2" x14ac:dyDescent="0.35">
      <c r="A8" s="45" t="s">
        <v>125</v>
      </c>
      <c r="B8" s="45">
        <f>SUMIF('Study Plan'!H$14:H$79, A8, 'Study Plan'!C$14:C$79)</f>
        <v>0</v>
      </c>
    </row>
    <row r="9" spans="1:2" x14ac:dyDescent="0.35">
      <c r="A9" s="45" t="s">
        <v>210</v>
      </c>
      <c r="B9" s="45">
        <f>SUMIF('Study Plan'!H$14:H$79, A9, 'Study Plan'!C$14:C$79)</f>
        <v>0</v>
      </c>
    </row>
    <row r="10" spans="1:2" x14ac:dyDescent="0.35">
      <c r="A10" s="45" t="s">
        <v>211</v>
      </c>
      <c r="B10" s="45">
        <f>SUMIF('Study Plan'!H$14:H$79, A10, 'Study Plan'!C$14:C$79)</f>
        <v>0</v>
      </c>
    </row>
    <row r="11" spans="1:2" ht="15" thickBot="1" x14ac:dyDescent="0.4">
      <c r="A11" s="46"/>
      <c r="B11" s="46"/>
    </row>
    <row r="12" spans="1:2" x14ac:dyDescent="0.35">
      <c r="A12" t="s">
        <v>61</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21" sqref="H21"/>
    </sheetView>
  </sheetViews>
  <sheetFormatPr defaultColWidth="8.81640625" defaultRowHeight="14.5" x14ac:dyDescent="0.35"/>
  <cols>
    <col min="1" max="1" width="21.6328125" customWidth="1"/>
    <col min="2" max="2" width="25.81640625" customWidth="1"/>
    <col min="3" max="3" width="9.1796875" customWidth="1"/>
    <col min="4" max="4" width="34.36328125" customWidth="1"/>
    <col min="5" max="5" width="8.08984375" customWidth="1"/>
    <col min="8" max="8" width="43.36328125" customWidth="1"/>
  </cols>
  <sheetData>
    <row r="1" spans="1:5" ht="18.5" x14ac:dyDescent="0.45">
      <c r="A1" s="84" t="s">
        <v>36</v>
      </c>
      <c r="B1" s="84"/>
      <c r="C1" s="84"/>
      <c r="D1" s="84"/>
    </row>
    <row r="2" spans="1:5" ht="18.5" x14ac:dyDescent="0.45">
      <c r="A2" s="13"/>
      <c r="B2" s="13"/>
      <c r="C2" s="13"/>
      <c r="D2" s="13"/>
    </row>
    <row r="4" spans="1:5" x14ac:dyDescent="0.35">
      <c r="A4" s="14" t="s">
        <v>37</v>
      </c>
      <c r="B4" s="14" t="s">
        <v>38</v>
      </c>
    </row>
    <row r="5" spans="1:5" ht="43.25" customHeight="1" x14ac:dyDescent="0.35">
      <c r="A5" s="25" t="s">
        <v>58</v>
      </c>
      <c r="B5" s="25" t="s">
        <v>59</v>
      </c>
      <c r="C5" s="26" t="s">
        <v>19</v>
      </c>
      <c r="D5" s="26" t="s">
        <v>170</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58</v>
      </c>
      <c r="B25" s="25" t="s">
        <v>59</v>
      </c>
      <c r="C25" s="26" t="s">
        <v>19</v>
      </c>
      <c r="D25" s="26" t="s">
        <v>170</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Plan'!$B$77+'Extension Semesters'!C43</f>
        <v>0</v>
      </c>
    </row>
    <row r="45" spans="1:5" ht="15" thickBot="1" x14ac:dyDescent="0.4"/>
    <row r="46" spans="1:5" x14ac:dyDescent="0.35">
      <c r="A46" s="31"/>
      <c r="B46" s="32"/>
      <c r="C46" s="32"/>
      <c r="D46" s="32"/>
      <c r="E46" s="33"/>
    </row>
    <row r="47" spans="1:5" ht="15" thickBot="1" x14ac:dyDescent="0.4">
      <c r="A47" s="34" t="s">
        <v>46</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5382CA-6D27-4BC6-AA3E-D64D7B417480}">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E482641A-3EA2-403C-ADCD-7AC7DA7B4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0CB3C3-0A55-4A64-8A4F-A144C5C1D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