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autoCompressPictures="0"/>
  <mc:AlternateContent xmlns:mc="http://schemas.openxmlformats.org/markup-compatibility/2006">
    <mc:Choice Requires="x15">
      <x15ac:absPath xmlns:x15ac="http://schemas.microsoft.com/office/spreadsheetml/2010/11/ac" url="https://constructoruniversity.sharepoint.com/sites/AcademicAdvising-AASInternalOnly/Shared Documents/AAS Internal Only/CURRENT CASES/Entry Advising Forms/F25/Updated/"/>
    </mc:Choice>
  </mc:AlternateContent>
  <xr:revisionPtr revIDLastSave="111" documentId="13_ncr:1_{48033B17-FC6C-47AC-A2A3-268517607822}" xr6:coauthVersionLast="47" xr6:coauthVersionMax="47" xr10:uidLastSave="{A5B668E7-9302-4F7F-9E60-F2B0C10C0F72}"/>
  <bookViews>
    <workbookView xWindow="-110" yWindow="-110" windowWidth="19420" windowHeight="10420" xr2:uid="{00000000-000D-0000-FFFF-FFFF00000000}"/>
  </bookViews>
  <sheets>
    <sheet name="Study Plan" sheetId="1" r:id="rId1"/>
    <sheet name="Entry Advising Form" sheetId="4" r:id="rId2"/>
    <sheet name="Workload Balance" sheetId="3" r:id="rId3"/>
    <sheet name="Extension Semesters" sheetId="2"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9" i="3" l="1"/>
  <c r="B8" i="3"/>
  <c r="B7" i="3"/>
  <c r="B6" i="3"/>
  <c r="B5" i="3"/>
  <c r="B4" i="3"/>
  <c r="B3" i="3"/>
  <c r="F60" i="1"/>
  <c r="E60" i="1"/>
  <c r="F59" i="1"/>
  <c r="E59" i="1"/>
  <c r="F58" i="1"/>
  <c r="E58" i="1"/>
  <c r="F57" i="1"/>
  <c r="E57" i="1"/>
  <c r="F56" i="1"/>
  <c r="E56" i="1"/>
  <c r="F55" i="1"/>
  <c r="E55" i="1"/>
  <c r="F54" i="1"/>
  <c r="E54" i="1"/>
  <c r="F40" i="1"/>
  <c r="F14" i="1"/>
  <c r="F15" i="1"/>
  <c r="F16" i="1"/>
  <c r="F17" i="1"/>
  <c r="F18" i="1"/>
  <c r="F19" i="1"/>
  <c r="F20" i="1"/>
  <c r="F24" i="1"/>
  <c r="F25" i="1"/>
  <c r="F26" i="1"/>
  <c r="F27" i="1"/>
  <c r="F28" i="1"/>
  <c r="F29" i="1"/>
  <c r="F33" i="1"/>
  <c r="F34" i="1"/>
  <c r="F35" i="1"/>
  <c r="F41" i="1"/>
  <c r="F44" i="1"/>
  <c r="F47" i="1"/>
  <c r="F48" i="1"/>
  <c r="F49" i="1"/>
  <c r="F50" i="1"/>
  <c r="F64" i="1"/>
  <c r="F65" i="1"/>
  <c r="F66" i="1"/>
  <c r="F70" i="1"/>
  <c r="B9" i="4"/>
  <c r="A9" i="4"/>
  <c r="B8" i="4"/>
  <c r="A8" i="4"/>
  <c r="B7" i="4"/>
  <c r="A7" i="4"/>
  <c r="B6" i="4"/>
  <c r="A6" i="4"/>
  <c r="B5" i="4"/>
  <c r="A5" i="4"/>
  <c r="B4" i="4"/>
  <c r="A4" i="4"/>
  <c r="E41" i="1"/>
  <c r="E44" i="1"/>
  <c r="E20" i="1"/>
  <c r="E50" i="1"/>
  <c r="E49" i="1"/>
  <c r="E48" i="1"/>
  <c r="E47" i="1"/>
  <c r="B3" i="4"/>
  <c r="A3" i="4"/>
  <c r="B15" i="4"/>
  <c r="B14" i="4"/>
  <c r="A14" i="4"/>
  <c r="A15" i="4"/>
  <c r="E35" i="1"/>
  <c r="E34" i="1"/>
  <c r="E33" i="1"/>
  <c r="E40" i="1"/>
  <c r="E29" i="1"/>
  <c r="E28" i="1"/>
  <c r="E27" i="1"/>
  <c r="E26" i="1"/>
  <c r="E25" i="1"/>
  <c r="E24" i="1"/>
  <c r="E15" i="1"/>
  <c r="E16" i="1"/>
  <c r="E17" i="1"/>
  <c r="E18" i="1"/>
  <c r="E19" i="1"/>
  <c r="E14" i="1"/>
  <c r="E70" i="1"/>
  <c r="E64" i="1"/>
  <c r="E65" i="1"/>
  <c r="E66" i="1"/>
  <c r="C41" i="2"/>
  <c r="C21" i="2"/>
  <c r="C43" i="2" s="1"/>
  <c r="H74" i="1" l="1"/>
  <c r="B11" i="3" s="1"/>
  <c r="B74" i="1"/>
  <c r="B10" i="3"/>
  <c r="E43" i="2"/>
  <c r="J74" i="1"/>
  <c r="J76" i="1" l="1"/>
  <c r="B13"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Abo Alatta, Nina</author>
    <author>Ahrens, Mareike</author>
  </authors>
  <commentList>
    <comment ref="D14" authorId="0" shapeId="0" xr:uid="{890A866C-D907-45A4-8244-2C04021A8873}">
      <text>
        <r>
          <rPr>
            <b/>
            <sz val="9"/>
            <color indexed="81"/>
            <rFont val="Tahoma"/>
            <family val="2"/>
          </rPr>
          <t xml:space="preserve">Please select "Earned" from the drop-down menu </t>
        </r>
        <r>
          <rPr>
            <b/>
            <u/>
            <sz val="9"/>
            <color indexed="81"/>
            <rFont val="Tahoma"/>
            <family val="2"/>
          </rPr>
          <t>only for modules you have already completed and passed!</t>
        </r>
        <r>
          <rPr>
            <b/>
            <sz val="9"/>
            <color indexed="81"/>
            <rFont val="Tahoma"/>
            <family val="2"/>
          </rPr>
          <t xml:space="preserve">
For modules you haven't taken yet/modules which you are currently taking or for incomplete modules please select "Planned".</t>
        </r>
      </text>
    </comment>
    <comment ref="H14" authorId="1" shapeId="0" xr:uid="{EA96CC75-213C-4FFC-835D-9CCC4B3E6303}">
      <text>
        <r>
          <rPr>
            <b/>
            <sz val="9"/>
            <color indexed="81"/>
            <rFont val="Tahoma"/>
            <family val="2"/>
          </rPr>
          <t>Please insert the semester in which you have taken/plan to take the module, e.g. Spring 2020</t>
        </r>
        <r>
          <rPr>
            <sz val="9"/>
            <color indexed="81"/>
            <rFont val="Tahoma"/>
            <family val="2"/>
          </rPr>
          <t xml:space="preserve">
</t>
        </r>
      </text>
    </comment>
    <comment ref="F54" authorId="0" shapeId="0" xr:uid="{666AD80D-50B6-4F2E-BFBB-9494CA64E3DC}">
      <text>
        <r>
          <rPr>
            <b/>
            <sz val="9"/>
            <color indexed="81"/>
            <rFont val="Tahoma"/>
            <family val="2"/>
          </rPr>
          <t xml:space="preserve">Please make sure you have followed the official registration procedure and to submitted the relevant documents to CSC.
</t>
        </r>
        <r>
          <rPr>
            <sz val="9"/>
            <color indexed="81"/>
            <rFont val="Tahoma"/>
            <family val="2"/>
          </rPr>
          <t xml:space="preserve">
</t>
        </r>
        <r>
          <rPr>
            <b/>
            <sz val="9"/>
            <color indexed="81"/>
            <rFont val="Tahoma"/>
            <family val="2"/>
          </rPr>
          <t>The CSC seminars are module achievements for the internship module You will be automatically registered for the mandatory courses but need to register yourself for the mandatory elective "Soft Skills" seminars.</t>
        </r>
      </text>
    </comment>
    <comment ref="B81" authorId="1" shapeId="0" xr:uid="{00000000-0006-0000-0000-000006000000}">
      <text>
        <r>
          <rPr>
            <b/>
            <sz val="9"/>
            <color indexed="81"/>
            <rFont val="Tahoma"/>
            <family val="2"/>
          </rPr>
          <t xml:space="preserve">Please list here any further modules/audit modules you have taken.
Courses/modules which you took for your old major and which cannot count towards your new major should also be listed here. </t>
        </r>
        <r>
          <rPr>
            <sz val="9"/>
            <color indexed="81"/>
            <rFont val="Tahoma"/>
            <family val="2"/>
          </rPr>
          <t xml:space="preserve">
</t>
        </r>
      </text>
    </comment>
  </commentList>
</comments>
</file>

<file path=xl/sharedStrings.xml><?xml version="1.0" encoding="utf-8"?>
<sst xmlns="http://schemas.openxmlformats.org/spreadsheetml/2006/main" count="317" uniqueCount="141">
  <si>
    <t xml:space="preserve">Study Plan for </t>
  </si>
  <si>
    <t>Full Name:</t>
  </si>
  <si>
    <t>PLEASE READ THIS SECTION FIRST! Important notes for filling in the template:</t>
  </si>
  <si>
    <t>Credits earned</t>
  </si>
  <si>
    <t>Module number</t>
  </si>
  <si>
    <t>Module name</t>
  </si>
  <si>
    <t>Semester</t>
  </si>
  <si>
    <t>Internship/Start-up and Career Skills</t>
  </si>
  <si>
    <t>CA-INT-900-0</t>
  </si>
  <si>
    <t>Specialization modules</t>
  </si>
  <si>
    <t>Bachelor Thesis &amp; Seminar</t>
  </si>
  <si>
    <t xml:space="preserve">Total Credits required: 45 </t>
  </si>
  <si>
    <t>Total Credits required: 15</t>
  </si>
  <si>
    <t>Note: Only for extra credits taken on top of the 180 ECTS required for your major!</t>
  </si>
  <si>
    <t>Thesis</t>
  </si>
  <si>
    <t>Usually, you should not plan for more than 35 ECTS/semester. Try to split the courseload in such a way that all semesters are more or less balanced. Don't forget about the possibility to attend courses during the Intersession.</t>
  </si>
  <si>
    <t>Credits planned</t>
  </si>
  <si>
    <t xml:space="preserve">Credits earned: </t>
  </si>
  <si>
    <t xml:space="preserve">Credits planned: </t>
  </si>
  <si>
    <t>Total credits for major:</t>
  </si>
  <si>
    <t>Fall xxxx</t>
  </si>
  <si>
    <t>Spring xxxx</t>
  </si>
  <si>
    <t>Specialization</t>
  </si>
  <si>
    <t>Remaining semesters:</t>
  </si>
  <si>
    <t>Fill in any mandatory elective / minor modules and the "credit earned" /"credits Planned" columns and print the document only once you have finished.  Do not forget your name, any minor, (where applicable) your old Major and your study abroad information at the top of the form.</t>
  </si>
  <si>
    <t>When you don't know exactly which courses/modules you will take in future semesters, especially for those curriculum areas where you have a wider choice, just write in the credits and add a module name (e.g. Big Questions, Specialization modules)</t>
  </si>
  <si>
    <t>Further Modules</t>
  </si>
  <si>
    <t>Fall / Spring xxxx</t>
  </si>
  <si>
    <t>Overview Extension Semesters</t>
  </si>
  <si>
    <t>Semester 7</t>
  </si>
  <si>
    <t>SP / F 20xx</t>
  </si>
  <si>
    <t>Status (m, me)</t>
  </si>
  <si>
    <t>Total credits Semester 7</t>
  </si>
  <si>
    <t>Semester 8</t>
  </si>
  <si>
    <t>Total credits Semester 8</t>
  </si>
  <si>
    <t>Total credits semesters 7 &amp; 8</t>
  </si>
  <si>
    <t>Total Credits Degree</t>
  </si>
  <si>
    <t>For the purpose of applying for an extension, please fill in the second sheet of this form!</t>
  </si>
  <si>
    <r>
      <t xml:space="preserve">Once you have filled in the template, the total number of credits at the bottom should be 180 ECTS (additional modules/ courses need to be listed in the </t>
    </r>
    <r>
      <rPr>
        <i/>
        <sz val="11"/>
        <color theme="1"/>
        <rFont val="Calibri"/>
        <family val="2"/>
        <scheme val="minor"/>
      </rPr>
      <t>Further Modules</t>
    </r>
    <r>
      <rPr>
        <sz val="11"/>
        <color theme="1"/>
        <rFont val="Calibri"/>
        <family val="2"/>
        <scheme val="minor"/>
      </rPr>
      <t xml:space="preserve"> section).</t>
    </r>
  </si>
  <si>
    <t>Signature Academic Advisor</t>
  </si>
  <si>
    <t>CP</t>
  </si>
  <si>
    <t>Earned or Planned</t>
  </si>
  <si>
    <r>
      <t xml:space="preserve">If </t>
    </r>
    <r>
      <rPr>
        <i/>
        <sz val="11"/>
        <color theme="1"/>
        <rFont val="Calibri"/>
        <family val="2"/>
        <scheme val="minor"/>
      </rPr>
      <t>Remainig Semesters</t>
    </r>
    <r>
      <rPr>
        <sz val="11"/>
        <color theme="1"/>
        <rFont val="Calibri"/>
        <family val="2"/>
        <scheme val="minor"/>
      </rPr>
      <t xml:space="preserve"> show that you will require additional semesters to those included in your study contract, you will most likely need to apply for an extension of studies. Please be aware that no rebates and scholarships are available for additional semesters. If you have questions rearding this matter, get in touch with Student Financial Services as soon as possible.</t>
    </r>
  </si>
  <si>
    <t>Module Number</t>
  </si>
  <si>
    <t>Module Name</t>
  </si>
  <si>
    <t>Workload CP</t>
  </si>
  <si>
    <t>Total</t>
  </si>
  <si>
    <t>Status</t>
  </si>
  <si>
    <t>m</t>
  </si>
  <si>
    <t>me</t>
  </si>
  <si>
    <t>Methods modules</t>
  </si>
  <si>
    <t>Logic</t>
  </si>
  <si>
    <t>Causation /Correlation</t>
  </si>
  <si>
    <t>Agumentation Data Visualization Communication</t>
  </si>
  <si>
    <t>Choice Modules</t>
  </si>
  <si>
    <t xml:space="preserve"> Methods Modules</t>
  </si>
  <si>
    <t>CH-700</t>
  </si>
  <si>
    <t>Total Credits required: 5</t>
  </si>
  <si>
    <t>New Skills Modules</t>
  </si>
  <si>
    <t>Fall 2025</t>
  </si>
  <si>
    <t>Spring 2026</t>
  </si>
  <si>
    <t>Fall 2026</t>
  </si>
  <si>
    <t>Spring 2027</t>
  </si>
  <si>
    <t>CTNS-NSK-01/02</t>
  </si>
  <si>
    <t xml:space="preserve">CTNS-NSK-03/04  </t>
  </si>
  <si>
    <t xml:space="preserve">CTNS-NSK-07/08 </t>
  </si>
  <si>
    <t>ACS-101</t>
  </si>
  <si>
    <t xml:space="preserve">Introduction to Computer Science </t>
  </si>
  <si>
    <t>Programming in C and C++</t>
  </si>
  <si>
    <t>ACS-102</t>
  </si>
  <si>
    <t xml:space="preserve">Introduction to Data Science </t>
  </si>
  <si>
    <t>ACS-103</t>
  </si>
  <si>
    <t>Algorithms and Data Structures</t>
  </si>
  <si>
    <t>Introduction to Cyber Physical Systems</t>
  </si>
  <si>
    <t>ACS-104</t>
  </si>
  <si>
    <t>Software Design and Prototyping</t>
  </si>
  <si>
    <t>ACS-105</t>
  </si>
  <si>
    <t>Distributed Development</t>
  </si>
  <si>
    <t>ACS-106</t>
  </si>
  <si>
    <t>Year 1 modules</t>
  </si>
  <si>
    <t>Year 2 modules</t>
  </si>
  <si>
    <t>Databases and Web Services</t>
  </si>
  <si>
    <t>ACS-201</t>
  </si>
  <si>
    <t>ACS-202</t>
  </si>
  <si>
    <t>ACS-203</t>
  </si>
  <si>
    <t>ACS-204</t>
  </si>
  <si>
    <t>ACS-205</t>
  </si>
  <si>
    <t>ACS-206</t>
  </si>
  <si>
    <t>Operating Systems</t>
  </si>
  <si>
    <t>Data Analytics and Modeling</t>
  </si>
  <si>
    <t>CO-710</t>
  </si>
  <si>
    <t>Software Engineering</t>
  </si>
  <si>
    <t>Artificial Intelligence</t>
  </si>
  <si>
    <t>Machine Learning</t>
  </si>
  <si>
    <t>Probability and Random Processes</t>
  </si>
  <si>
    <t>CTMS-MAT-12</t>
  </si>
  <si>
    <t>Agency, Leadership &amp; Accountabilty</t>
  </si>
  <si>
    <t>CTNS-NSK-09</t>
  </si>
  <si>
    <t>ACS-400-T</t>
  </si>
  <si>
    <t>Management Electives</t>
  </si>
  <si>
    <t>Marketing &amp; Methods</t>
  </si>
  <si>
    <t>Project</t>
  </si>
  <si>
    <t>Collaborative Software Project</t>
  </si>
  <si>
    <t>ACS-301</t>
  </si>
  <si>
    <t>Total Credits required: 10</t>
  </si>
  <si>
    <t>ACS-3XX</t>
  </si>
  <si>
    <t>Major: ACS</t>
  </si>
  <si>
    <t>For the purpose of Entry Advising, please make sure to download and save this form. You only need to consider the modules for your first year at this point with a workload of 30 CP per semester. For a summary of first year modules and further instructions, please view the "Entry Advising Form" sheet.</t>
  </si>
  <si>
    <t>Please select:</t>
  </si>
  <si>
    <t>CA-999-0</t>
  </si>
  <si>
    <t>Info Session CSC Services</t>
  </si>
  <si>
    <t>semester 1</t>
  </si>
  <si>
    <t>CA-999-1</t>
  </si>
  <si>
    <t>Cover Letter &amp; CV Training</t>
  </si>
  <si>
    <t>semester 1 or 2</t>
  </si>
  <si>
    <t>CA-999-14</t>
  </si>
  <si>
    <t>Info Session Internship</t>
  </si>
  <si>
    <t>semester 3</t>
  </si>
  <si>
    <t>CA-999-3</t>
  </si>
  <si>
    <t>Career Fair</t>
  </si>
  <si>
    <t>semester 4</t>
  </si>
  <si>
    <t>CA-999-XX</t>
  </si>
  <si>
    <t>Soft Skills 1</t>
  </si>
  <si>
    <t>semester 3 / 4</t>
  </si>
  <si>
    <t>Soft Skills 2</t>
  </si>
  <si>
    <t>Fall xxxx or Spring xxxx</t>
  </si>
  <si>
    <t>CTMS-MET-20</t>
  </si>
  <si>
    <t xml:space="preserve">Please select: </t>
  </si>
  <si>
    <t>Function in the curriculum (Choice, Core, Methods, New Skills, Language/ Humanities)</t>
  </si>
  <si>
    <t>Total Credits required: 50</t>
  </si>
  <si>
    <t>Fall 2027</t>
  </si>
  <si>
    <t>Spring 2028</t>
  </si>
  <si>
    <t>Product Innovation &amp; Marketing</t>
  </si>
  <si>
    <t>CTMS-MAT-24</t>
  </si>
  <si>
    <t>Elements of Linear Algebra</t>
  </si>
  <si>
    <t>CTMS-MAT-25</t>
  </si>
  <si>
    <t>Elements of Calculus</t>
  </si>
  <si>
    <t>Fall 2025 / Spring 2026</t>
  </si>
  <si>
    <t>Fall 2028</t>
  </si>
  <si>
    <t>Spring 2029</t>
  </si>
  <si>
    <t>AAS contact / date: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</si>
</sst>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sz val="11"/>
      <color rgb="FFFF0000"/>
      <name val="Calibri"/>
      <family val="2"/>
      <scheme val="minor"/>
    </font>
    <font>
      <b/>
      <sz val="11"/>
      <color theme="1"/>
      <name val="Calibri"/>
      <family val="2"/>
      <scheme val="minor"/>
    </font>
    <font>
      <b/>
      <sz val="14"/>
      <color theme="1"/>
      <name val="Calibri"/>
      <family val="2"/>
      <scheme val="minor"/>
    </font>
    <font>
      <sz val="18"/>
      <color theme="0"/>
      <name val="Calibri"/>
      <family val="2"/>
      <scheme val="minor"/>
    </font>
    <font>
      <b/>
      <sz val="16"/>
      <color theme="0"/>
      <name val="Calibri"/>
      <family val="2"/>
    </font>
    <font>
      <sz val="9"/>
      <color indexed="81"/>
      <name val="Tahoma"/>
      <family val="2"/>
    </font>
    <font>
      <b/>
      <sz val="9"/>
      <color indexed="81"/>
      <name val="Tahoma"/>
      <family val="2"/>
    </font>
    <font>
      <b/>
      <u/>
      <sz val="11"/>
      <color theme="1"/>
      <name val="Calibri"/>
      <family val="2"/>
      <scheme val="minor"/>
    </font>
    <font>
      <b/>
      <u/>
      <sz val="9"/>
      <color indexed="81"/>
      <name val="Tahoma"/>
      <family val="2"/>
    </font>
    <font>
      <b/>
      <u/>
      <sz val="11"/>
      <color rgb="FFFF0000"/>
      <name val="Calibri"/>
      <family val="2"/>
      <scheme val="minor"/>
    </font>
    <font>
      <sz val="11"/>
      <color rgb="FF00B050"/>
      <name val="Calibri"/>
      <family val="2"/>
      <scheme val="minor"/>
    </font>
    <font>
      <i/>
      <sz val="11"/>
      <color theme="1"/>
      <name val="Calibri"/>
      <family val="2"/>
      <scheme val="minor"/>
    </font>
    <font>
      <sz val="11"/>
      <name val="Calibri"/>
      <family val="2"/>
      <scheme val="minor"/>
    </font>
    <font>
      <b/>
      <sz val="11"/>
      <name val="Calibri"/>
      <family val="2"/>
      <scheme val="minor"/>
    </font>
    <font>
      <sz val="8"/>
      <name val="Calibri"/>
      <family val="2"/>
      <scheme val="minor"/>
    </font>
    <font>
      <b/>
      <sz val="10"/>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rgb="FFFFFFCC"/>
        <bgColor indexed="64"/>
      </patternFill>
    </fill>
    <fill>
      <patternFill patternType="solid">
        <fgColor rgb="FFFF0000"/>
        <bgColor indexed="64"/>
      </patternFill>
    </fill>
    <fill>
      <patternFill patternType="solid">
        <fgColor rgb="FFFFCCCC"/>
        <bgColor indexed="64"/>
      </patternFill>
    </fill>
    <fill>
      <patternFill patternType="solid">
        <fgColor rgb="FF92D050"/>
        <bgColor indexed="64"/>
      </patternFill>
    </fill>
  </fills>
  <borders count="16">
    <border>
      <left/>
      <right/>
      <top/>
      <bottom/>
      <diagonal/>
    </border>
    <border>
      <left/>
      <right style="thin">
        <color auto="1"/>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right/>
      <top style="thin">
        <color auto="1"/>
      </top>
      <bottom style="medium">
        <color indexed="64"/>
      </bottom>
      <diagonal/>
    </border>
  </borders>
  <cellStyleXfs count="1">
    <xf numFmtId="0" fontId="0" fillId="0" borderId="0"/>
  </cellStyleXfs>
  <cellXfs count="75">
    <xf numFmtId="0" fontId="0" fillId="0" borderId="0" xfId="0"/>
    <xf numFmtId="0" fontId="0" fillId="0" borderId="1" xfId="0" applyBorder="1"/>
    <xf numFmtId="0" fontId="0" fillId="2" borderId="4" xfId="0" applyFill="1" applyBorder="1"/>
    <xf numFmtId="0" fontId="0" fillId="2" borderId="5" xfId="0" applyFill="1" applyBorder="1"/>
    <xf numFmtId="0" fontId="4" fillId="4" borderId="0" xfId="0" applyFont="1" applyFill="1"/>
    <xf numFmtId="0" fontId="4" fillId="4" borderId="1" xfId="0" applyFont="1" applyFill="1" applyBorder="1"/>
    <xf numFmtId="0" fontId="5" fillId="4" borderId="0" xfId="0" applyFont="1" applyFill="1"/>
    <xf numFmtId="0" fontId="0" fillId="3" borderId="2" xfId="0" applyFill="1" applyBorder="1" applyAlignment="1" applyProtection="1">
      <alignment wrapText="1"/>
      <protection locked="0"/>
    </xf>
    <xf numFmtId="1" fontId="0" fillId="3" borderId="2" xfId="0" applyNumberFormat="1" applyFill="1" applyBorder="1" applyAlignment="1" applyProtection="1">
      <alignment wrapText="1"/>
      <protection locked="0"/>
    </xf>
    <xf numFmtId="2" fontId="0" fillId="3" borderId="2" xfId="0" applyNumberFormat="1" applyFill="1" applyBorder="1" applyAlignment="1" applyProtection="1">
      <alignment wrapText="1"/>
      <protection locked="0"/>
    </xf>
    <xf numFmtId="0" fontId="2" fillId="0" borderId="2" xfId="0" applyFont="1" applyBorder="1" applyAlignment="1">
      <alignment horizontal="center" wrapText="1"/>
    </xf>
    <xf numFmtId="0" fontId="2" fillId="0" borderId="2" xfId="0" applyFont="1" applyBorder="1" applyAlignment="1">
      <alignment horizontal="center"/>
    </xf>
    <xf numFmtId="0" fontId="1" fillId="0" borderId="0" xfId="0" applyFont="1" applyAlignment="1">
      <alignment horizontal="left" wrapText="1"/>
    </xf>
    <xf numFmtId="0" fontId="3" fillId="0" borderId="0" xfId="0" applyFont="1" applyAlignment="1">
      <alignment horizontal="center"/>
    </xf>
    <xf numFmtId="0" fontId="2" fillId="0" borderId="0" xfId="0" applyFont="1"/>
    <xf numFmtId="0" fontId="1" fillId="0" borderId="0" xfId="0" applyFont="1"/>
    <xf numFmtId="2" fontId="2" fillId="0" borderId="0" xfId="0" applyNumberFormat="1" applyFont="1" applyAlignment="1">
      <alignment horizontal="left"/>
    </xf>
    <xf numFmtId="2" fontId="8" fillId="0" borderId="0" xfId="0" applyNumberFormat="1" applyFont="1"/>
    <xf numFmtId="2" fontId="8" fillId="0" borderId="0" xfId="0" applyNumberFormat="1" applyFont="1" applyAlignment="1">
      <alignment horizontal="left"/>
    </xf>
    <xf numFmtId="2" fontId="10" fillId="0" borderId="0" xfId="0" applyNumberFormat="1" applyFont="1"/>
    <xf numFmtId="2" fontId="10" fillId="0" borderId="0" xfId="0" applyNumberFormat="1" applyFont="1" applyAlignment="1">
      <alignment horizontal="left"/>
    </xf>
    <xf numFmtId="0" fontId="11" fillId="0" borderId="0" xfId="0" applyFont="1"/>
    <xf numFmtId="0" fontId="2" fillId="0" borderId="2" xfId="0" applyFont="1" applyBorder="1"/>
    <xf numFmtId="0" fontId="2" fillId="0" borderId="2" xfId="0" applyFont="1" applyBorder="1" applyAlignment="1">
      <alignment wrapText="1"/>
    </xf>
    <xf numFmtId="1" fontId="0" fillId="0" borderId="0" xfId="0" applyNumberFormat="1"/>
    <xf numFmtId="0" fontId="8" fillId="0" borderId="0" xfId="0" applyFont="1"/>
    <xf numFmtId="2" fontId="0" fillId="0" borderId="0" xfId="0" applyNumberFormat="1"/>
    <xf numFmtId="0" fontId="0" fillId="0" borderId="6" xfId="0" applyBorder="1"/>
    <xf numFmtId="0" fontId="0" fillId="0" borderId="7" xfId="0" applyBorder="1"/>
    <xf numFmtId="0" fontId="0" fillId="0" borderId="8" xfId="0" applyBorder="1"/>
    <xf numFmtId="0" fontId="8" fillId="0" borderId="9" xfId="0" applyFont="1" applyBorder="1"/>
    <xf numFmtId="0" fontId="2" fillId="0" borderId="12" xfId="0" applyFont="1" applyBorder="1"/>
    <xf numFmtId="0" fontId="0" fillId="0" borderId="10" xfId="0" applyBorder="1"/>
    <xf numFmtId="0" fontId="0" fillId="0" borderId="11" xfId="0" applyBorder="1"/>
    <xf numFmtId="0" fontId="0" fillId="0" borderId="12" xfId="0" applyBorder="1"/>
    <xf numFmtId="0" fontId="0" fillId="0" borderId="13" xfId="0" applyBorder="1"/>
    <xf numFmtId="2" fontId="3" fillId="6" borderId="14" xfId="0" applyNumberFormat="1" applyFont="1" applyFill="1" applyBorder="1"/>
    <xf numFmtId="2" fontId="0" fillId="3" borderId="2" xfId="0" applyNumberFormat="1" applyFill="1" applyBorder="1" applyAlignment="1">
      <alignment wrapText="1"/>
    </xf>
    <xf numFmtId="2" fontId="13" fillId="3" borderId="2" xfId="0" applyNumberFormat="1" applyFont="1" applyFill="1" applyBorder="1" applyAlignment="1">
      <alignment wrapText="1"/>
    </xf>
    <xf numFmtId="0" fontId="0" fillId="0" borderId="2" xfId="0" applyBorder="1"/>
    <xf numFmtId="0" fontId="0" fillId="0" borderId="15" xfId="0" applyBorder="1"/>
    <xf numFmtId="0" fontId="3" fillId="2" borderId="3" xfId="0" applyFont="1" applyFill="1" applyBorder="1"/>
    <xf numFmtId="0" fontId="0" fillId="3" borderId="2" xfId="0" applyFill="1" applyBorder="1"/>
    <xf numFmtId="0" fontId="14" fillId="0" borderId="0" xfId="0" applyFont="1"/>
    <xf numFmtId="1" fontId="0" fillId="3" borderId="2" xfId="0" applyNumberFormat="1" applyFill="1" applyBorder="1" applyAlignment="1">
      <alignment wrapText="1"/>
    </xf>
    <xf numFmtId="0" fontId="0" fillId="3" borderId="2" xfId="0" applyFill="1" applyBorder="1" applyAlignment="1">
      <alignment wrapText="1"/>
    </xf>
    <xf numFmtId="1" fontId="0" fillId="3" borderId="2" xfId="0" applyNumberFormat="1" applyFill="1" applyBorder="1"/>
    <xf numFmtId="2" fontId="0" fillId="3" borderId="2" xfId="0" applyNumberFormat="1" applyFill="1" applyBorder="1"/>
    <xf numFmtId="2" fontId="0" fillId="3" borderId="2" xfId="0" applyNumberFormat="1" applyFill="1" applyBorder="1" applyAlignment="1">
      <alignment horizontal="center" wrapText="1"/>
    </xf>
    <xf numFmtId="0" fontId="0" fillId="0" borderId="0" xfId="0" applyAlignment="1">
      <alignment horizontal="center"/>
    </xf>
    <xf numFmtId="2" fontId="13" fillId="3" borderId="2" xfId="0" applyNumberFormat="1" applyFont="1" applyFill="1" applyBorder="1" applyAlignment="1">
      <alignment horizontal="center" wrapText="1"/>
    </xf>
    <xf numFmtId="2" fontId="0" fillId="3" borderId="2" xfId="0" applyNumberFormat="1" applyFill="1" applyBorder="1" applyAlignment="1" applyProtection="1">
      <alignment horizontal="center" wrapText="1"/>
      <protection locked="0"/>
    </xf>
    <xf numFmtId="0" fontId="2" fillId="3" borderId="4" xfId="0" applyFont="1" applyFill="1" applyBorder="1" applyAlignment="1" applyProtection="1">
      <alignment horizontal="left" wrapText="1"/>
      <protection locked="0"/>
    </xf>
    <xf numFmtId="0" fontId="0" fillId="5" borderId="6" xfId="0" applyFill="1" applyBorder="1" applyAlignment="1">
      <alignment horizontal="left" wrapText="1"/>
    </xf>
    <xf numFmtId="0" fontId="0" fillId="5" borderId="7" xfId="0" applyFill="1" applyBorder="1" applyAlignment="1">
      <alignment horizontal="left" wrapText="1"/>
    </xf>
    <xf numFmtId="0" fontId="0" fillId="5" borderId="8" xfId="0" applyFill="1" applyBorder="1" applyAlignment="1">
      <alignment horizontal="left" wrapText="1"/>
    </xf>
    <xf numFmtId="0" fontId="0" fillId="5" borderId="11" xfId="0" applyFill="1" applyBorder="1" applyAlignment="1">
      <alignment horizontal="left" wrapText="1"/>
    </xf>
    <xf numFmtId="0" fontId="0" fillId="5" borderId="12" xfId="0" applyFill="1" applyBorder="1" applyAlignment="1">
      <alignment horizontal="left" wrapText="1"/>
    </xf>
    <xf numFmtId="0" fontId="0" fillId="5" borderId="13" xfId="0" applyFill="1" applyBorder="1" applyAlignment="1">
      <alignment horizontal="left" wrapText="1"/>
    </xf>
    <xf numFmtId="0" fontId="0" fillId="5" borderId="9" xfId="0" applyFill="1" applyBorder="1" applyAlignment="1">
      <alignment horizontal="left" wrapText="1"/>
    </xf>
    <xf numFmtId="0" fontId="0" fillId="5" borderId="0" xfId="0" applyFill="1" applyAlignment="1">
      <alignment horizontal="left" wrapText="1"/>
    </xf>
    <xf numFmtId="0" fontId="0" fillId="5" borderId="10" xfId="0" applyFill="1" applyBorder="1" applyAlignment="1">
      <alignment horizontal="left" wrapText="1"/>
    </xf>
    <xf numFmtId="0" fontId="0" fillId="0" borderId="0" xfId="0" applyAlignment="1">
      <alignment horizontal="left" wrapText="1"/>
    </xf>
    <xf numFmtId="0" fontId="0" fillId="0" borderId="10" xfId="0" applyBorder="1" applyAlignment="1">
      <alignment horizontal="left" wrapText="1"/>
    </xf>
    <xf numFmtId="0" fontId="0" fillId="0" borderId="12" xfId="0" applyBorder="1" applyAlignment="1">
      <alignment horizontal="left" wrapText="1"/>
    </xf>
    <xf numFmtId="0" fontId="0" fillId="0" borderId="13" xfId="0" applyBorder="1" applyAlignment="1">
      <alignment horizontal="left" wrapText="1"/>
    </xf>
    <xf numFmtId="0" fontId="0" fillId="0" borderId="7" xfId="0" applyBorder="1" applyAlignment="1">
      <alignment horizontal="left" wrapText="1"/>
    </xf>
    <xf numFmtId="0" fontId="0" fillId="0" borderId="8" xfId="0" applyBorder="1" applyAlignment="1">
      <alignment horizontal="left" wrapText="1"/>
    </xf>
    <xf numFmtId="0" fontId="2" fillId="3" borderId="3" xfId="0" applyFont="1" applyFill="1" applyBorder="1" applyAlignment="1" applyProtection="1">
      <alignment horizontal="left" wrapText="1"/>
      <protection locked="0"/>
    </xf>
    <xf numFmtId="0" fontId="2" fillId="3" borderId="5" xfId="0" applyFont="1" applyFill="1" applyBorder="1" applyAlignment="1" applyProtection="1">
      <alignment horizontal="left" wrapText="1"/>
      <protection locked="0"/>
    </xf>
    <xf numFmtId="0" fontId="2" fillId="0" borderId="7" xfId="0" applyFont="1" applyBorder="1" applyAlignment="1">
      <alignment horizontal="left" wrapText="1"/>
    </xf>
    <xf numFmtId="0" fontId="2" fillId="0" borderId="8" xfId="0" applyFont="1" applyBorder="1" applyAlignment="1">
      <alignment horizontal="left" wrapText="1"/>
    </xf>
    <xf numFmtId="0" fontId="3" fillId="0" borderId="0" xfId="0" applyFont="1" applyAlignment="1">
      <alignment horizontal="center"/>
    </xf>
    <xf numFmtId="0" fontId="16" fillId="2" borderId="3" xfId="0" applyFont="1" applyFill="1" applyBorder="1"/>
    <xf numFmtId="0" fontId="2" fillId="3" borderId="2" xfId="0" applyFont="1" applyFill="1" applyBorder="1" applyAlignment="1" applyProtection="1">
      <alignment horizontal="left" wrapText="1"/>
      <protection locked="0"/>
    </xf>
  </cellXfs>
  <cellStyles count="1">
    <cellStyle name="Normal" xfId="0" builtinId="0"/>
  </cellStyles>
  <dxfs count="3">
    <dxf>
      <font>
        <condense val="0"/>
        <extend val="0"/>
        <color rgb="FF9C0006"/>
      </font>
      <fill>
        <patternFill>
          <bgColor rgb="FFFFC7CE"/>
        </patternFill>
      </fill>
    </dxf>
    <dxf>
      <font>
        <color auto="1"/>
      </font>
      <fill>
        <patternFill>
          <bgColor rgb="FFFF0000"/>
        </patternFill>
      </fill>
    </dxf>
    <dxf>
      <font>
        <condense val="0"/>
        <extend val="0"/>
        <color rgb="FF9C0006"/>
      </font>
      <fill>
        <patternFill>
          <bgColor rgb="FFFFC7CE"/>
        </patternFill>
      </fill>
    </dxf>
  </dxfs>
  <tableStyles count="0" defaultTableStyle="TableStyleMedium2" defaultPivotStyle="PivotStyleLight16"/>
  <colors>
    <mruColors>
      <color rgb="FFFFFFCC"/>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6</xdr:col>
      <xdr:colOff>12700</xdr:colOff>
      <xdr:row>1</xdr:row>
      <xdr:rowOff>158750</xdr:rowOff>
    </xdr:from>
    <xdr:to>
      <xdr:col>11</xdr:col>
      <xdr:colOff>0</xdr:colOff>
      <xdr:row>16</xdr:row>
      <xdr:rowOff>57150</xdr:rowOff>
    </xdr:to>
    <xdr:sp macro="" textlink="">
      <xdr:nvSpPr>
        <xdr:cNvPr id="2" name="TextBox 1">
          <a:extLst>
            <a:ext uri="{FF2B5EF4-FFF2-40B4-BE49-F238E27FC236}">
              <a16:creationId xmlns:a16="http://schemas.microsoft.com/office/drawing/2014/main" id="{26C93DA0-89E9-4974-A519-9171919E3C31}"/>
            </a:ext>
          </a:extLst>
        </xdr:cNvPr>
        <xdr:cNvSpPr txBox="1"/>
      </xdr:nvSpPr>
      <xdr:spPr>
        <a:xfrm>
          <a:off x="6661150" y="393700"/>
          <a:ext cx="3035300" cy="26606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100"/>
            <a:t>This is an overview of the modules you need to register yourself for in your first and second semesters. </a:t>
          </a:r>
        </a:p>
        <a:p>
          <a:r>
            <a:rPr lang="de-DE" sz="1100"/>
            <a:t>-&gt;You can select modules marked as "me" (mandatory elective) from the drop-down menu in the respective area in the "Study Plan" sheet of this document. </a:t>
          </a:r>
        </a:p>
        <a:p>
          <a:r>
            <a:rPr lang="de-DE" sz="1100"/>
            <a:t>-&gt;</a:t>
          </a:r>
          <a:r>
            <a:rPr lang="de-DE" sz="1100" baseline="0"/>
            <a:t> </a:t>
          </a:r>
          <a:r>
            <a:rPr lang="de-DE" sz="1100" baseline="0">
              <a:solidFill>
                <a:srgbClr val="FF0000"/>
              </a:solidFill>
            </a:rPr>
            <a:t>Registrations are not automatic! </a:t>
          </a:r>
          <a:r>
            <a:rPr lang="de-DE" sz="1100" baseline="0"/>
            <a:t>Make sure to follow the instructions you received from Registrar Services and to </a:t>
          </a:r>
          <a:r>
            <a:rPr lang="de-DE" sz="1100" b="1" baseline="0"/>
            <a:t>register yourself for both the modules and module components in Campus Net (e.g. module CH-132, module components CH-132-A and CH-132-B)</a:t>
          </a:r>
          <a:endParaRPr lang="de-DE" sz="1100" b="1"/>
        </a:p>
        <a:p>
          <a:r>
            <a:rPr lang="de-DE" sz="1100"/>
            <a:t>-&gt;</a:t>
          </a:r>
          <a:r>
            <a:rPr lang="de-DE" sz="1100">
              <a:solidFill>
                <a:srgbClr val="FF0000"/>
              </a:solidFill>
            </a:rPr>
            <a:t>The registration period for the fall 2025 semester is from 25.08. to 03.09.2025. </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96"/>
  <sheetViews>
    <sheetView tabSelected="1" zoomScale="80" zoomScaleNormal="80" workbookViewId="0">
      <selection activeCell="K4" sqref="K4"/>
    </sheetView>
  </sheetViews>
  <sheetFormatPr defaultColWidth="8.81640625" defaultRowHeight="14.5" x14ac:dyDescent="0.35"/>
  <cols>
    <col min="1" max="1" width="18.81640625" customWidth="1"/>
    <col min="2" max="2" width="33.81640625" customWidth="1"/>
    <col min="3" max="3" width="10.90625" customWidth="1"/>
    <col min="4" max="4" width="13" customWidth="1"/>
    <col min="7" max="7" width="12.453125" customWidth="1"/>
    <col min="8" max="8" width="21.453125" customWidth="1"/>
    <col min="9" max="9" width="24.81640625" customWidth="1"/>
    <col min="10" max="10" width="14.81640625" customWidth="1"/>
    <col min="11" max="11" width="13.1796875" customWidth="1"/>
  </cols>
  <sheetData>
    <row r="1" spans="1:10" ht="21" customHeight="1" x14ac:dyDescent="0.45">
      <c r="A1" s="41" t="s">
        <v>0</v>
      </c>
      <c r="B1" s="52" t="s">
        <v>1</v>
      </c>
      <c r="C1" s="52"/>
      <c r="D1" s="52"/>
      <c r="E1" s="2"/>
      <c r="F1" s="2"/>
      <c r="G1" s="2"/>
      <c r="H1" s="68" t="s">
        <v>106</v>
      </c>
      <c r="I1" s="69"/>
      <c r="J1" s="3"/>
    </row>
    <row r="2" spans="1:10" ht="14.5" customHeight="1" x14ac:dyDescent="0.35">
      <c r="A2" s="73" t="s">
        <v>140</v>
      </c>
      <c r="B2" s="74"/>
      <c r="C2" s="74"/>
      <c r="D2" s="74"/>
      <c r="J2" s="1"/>
    </row>
    <row r="3" spans="1:10" ht="21.75" customHeight="1" x14ac:dyDescent="0.35">
      <c r="J3" s="1"/>
    </row>
    <row r="4" spans="1:10" ht="29.25" customHeight="1" thickBot="1" x14ac:dyDescent="0.6">
      <c r="A4" s="6" t="s">
        <v>2</v>
      </c>
      <c r="B4" s="4"/>
      <c r="C4" s="4"/>
      <c r="D4" s="4"/>
      <c r="E4" s="4"/>
      <c r="F4" s="4"/>
      <c r="G4" s="4"/>
      <c r="H4" s="4"/>
      <c r="I4" s="4"/>
      <c r="J4" s="5"/>
    </row>
    <row r="5" spans="1:10" ht="29.25" customHeight="1" thickBot="1" x14ac:dyDescent="0.4">
      <c r="A5" s="70" t="s">
        <v>107</v>
      </c>
      <c r="B5" s="70"/>
      <c r="C5" s="70"/>
      <c r="D5" s="70"/>
      <c r="E5" s="70"/>
      <c r="F5" s="70"/>
      <c r="G5" s="70"/>
      <c r="H5" s="70"/>
      <c r="I5" s="70"/>
      <c r="J5" s="71"/>
    </row>
    <row r="6" spans="1:10" ht="30.75" customHeight="1" x14ac:dyDescent="0.35">
      <c r="A6" s="66" t="s">
        <v>24</v>
      </c>
      <c r="B6" s="66"/>
      <c r="C6" s="66"/>
      <c r="D6" s="66"/>
      <c r="E6" s="66"/>
      <c r="F6" s="66"/>
      <c r="G6" s="66"/>
      <c r="H6" s="66"/>
      <c r="I6" s="66"/>
      <c r="J6" s="67"/>
    </row>
    <row r="7" spans="1:10" ht="31.5" customHeight="1" x14ac:dyDescent="0.35">
      <c r="A7" s="62" t="s">
        <v>25</v>
      </c>
      <c r="B7" s="62"/>
      <c r="C7" s="62"/>
      <c r="D7" s="62"/>
      <c r="E7" s="62"/>
      <c r="F7" s="62"/>
      <c r="G7" s="62"/>
      <c r="H7" s="62"/>
      <c r="I7" s="62"/>
      <c r="J7" s="63"/>
    </row>
    <row r="8" spans="1:10" ht="31.5" customHeight="1" x14ac:dyDescent="0.35">
      <c r="A8" s="62" t="s">
        <v>15</v>
      </c>
      <c r="B8" s="62"/>
      <c r="C8" s="62"/>
      <c r="D8" s="62"/>
      <c r="E8" s="62"/>
      <c r="F8" s="62"/>
      <c r="G8" s="62"/>
      <c r="H8" s="62"/>
      <c r="I8" s="62"/>
      <c r="J8" s="63"/>
    </row>
    <row r="9" spans="1:10" ht="14.5" customHeight="1" x14ac:dyDescent="0.35">
      <c r="A9" s="62" t="s">
        <v>38</v>
      </c>
      <c r="B9" s="62"/>
      <c r="C9" s="62"/>
      <c r="D9" s="62"/>
      <c r="E9" s="62"/>
      <c r="F9" s="62"/>
      <c r="G9" s="62"/>
      <c r="H9" s="62"/>
      <c r="I9" s="62"/>
      <c r="J9" s="63"/>
    </row>
    <row r="10" spans="1:10" ht="14.5" customHeight="1" thickBot="1" x14ac:dyDescent="0.4">
      <c r="A10" s="64"/>
      <c r="B10" s="64"/>
      <c r="C10" s="64"/>
      <c r="D10" s="64"/>
      <c r="E10" s="64"/>
      <c r="F10" s="64"/>
      <c r="G10" s="64"/>
      <c r="H10" s="64"/>
      <c r="I10" s="64"/>
      <c r="J10" s="65"/>
    </row>
    <row r="11" spans="1:10" ht="14.25" customHeight="1" x14ac:dyDescent="0.35">
      <c r="A11" s="12"/>
      <c r="B11" s="12"/>
      <c r="C11" s="12"/>
      <c r="D11" s="12"/>
      <c r="E11" s="12"/>
      <c r="F11" s="12"/>
      <c r="G11" s="12"/>
      <c r="H11" s="12"/>
      <c r="I11" s="12"/>
      <c r="J11" s="12"/>
    </row>
    <row r="12" spans="1:10" ht="18.5" x14ac:dyDescent="0.45">
      <c r="B12" s="13" t="s">
        <v>79</v>
      </c>
      <c r="C12" s="13"/>
      <c r="D12" s="13"/>
      <c r="H12" s="14" t="s">
        <v>129</v>
      </c>
    </row>
    <row r="13" spans="1:10" ht="29" x14ac:dyDescent="0.35">
      <c r="A13" s="10" t="s">
        <v>4</v>
      </c>
      <c r="B13" s="11" t="s">
        <v>5</v>
      </c>
      <c r="C13" s="11" t="s">
        <v>40</v>
      </c>
      <c r="D13" s="10" t="s">
        <v>41</v>
      </c>
      <c r="E13" s="10" t="s">
        <v>3</v>
      </c>
      <c r="F13" s="10" t="s">
        <v>16</v>
      </c>
      <c r="G13" s="10" t="s">
        <v>47</v>
      </c>
      <c r="H13" s="10" t="s">
        <v>6</v>
      </c>
    </row>
    <row r="14" spans="1:10" x14ac:dyDescent="0.35">
      <c r="A14" s="8" t="s">
        <v>66</v>
      </c>
      <c r="B14" s="7" t="s">
        <v>67</v>
      </c>
      <c r="C14" s="48">
        <v>7.5</v>
      </c>
      <c r="D14" s="9" t="s">
        <v>127</v>
      </c>
      <c r="E14" s="37" t="str">
        <f>IF(D14="Earned",C14,"")</f>
        <v/>
      </c>
      <c r="F14" s="37" t="str">
        <f>IF(D14="Planned",C14,"")</f>
        <v/>
      </c>
      <c r="G14" s="37" t="s">
        <v>48</v>
      </c>
      <c r="H14" s="7" t="s">
        <v>59</v>
      </c>
    </row>
    <row r="15" spans="1:10" x14ac:dyDescent="0.35">
      <c r="A15" s="8" t="s">
        <v>69</v>
      </c>
      <c r="B15" s="7" t="s">
        <v>68</v>
      </c>
      <c r="C15" s="48">
        <v>7.5</v>
      </c>
      <c r="D15" s="9" t="s">
        <v>127</v>
      </c>
      <c r="E15" s="37" t="str">
        <f t="shared" ref="E15:E20" si="0">IF(D15="Earned",C15,"")</f>
        <v/>
      </c>
      <c r="F15" s="37" t="str">
        <f t="shared" ref="F15:F20" si="1">IF(D15="Planned",C15,"")</f>
        <v/>
      </c>
      <c r="G15" s="37" t="s">
        <v>48</v>
      </c>
      <c r="H15" s="7" t="s">
        <v>59</v>
      </c>
    </row>
    <row r="16" spans="1:10" x14ac:dyDescent="0.35">
      <c r="A16" s="8" t="s">
        <v>56</v>
      </c>
      <c r="B16" s="7" t="s">
        <v>70</v>
      </c>
      <c r="C16" s="48">
        <v>7.5</v>
      </c>
      <c r="D16" s="9" t="s">
        <v>127</v>
      </c>
      <c r="E16" s="37" t="str">
        <f t="shared" si="0"/>
        <v/>
      </c>
      <c r="F16" s="37" t="str">
        <f t="shared" si="1"/>
        <v/>
      </c>
      <c r="G16" s="37" t="s">
        <v>48</v>
      </c>
      <c r="H16" s="7" t="s">
        <v>59</v>
      </c>
    </row>
    <row r="17" spans="1:8" x14ac:dyDescent="0.35">
      <c r="A17" s="8" t="s">
        <v>71</v>
      </c>
      <c r="B17" s="7" t="s">
        <v>72</v>
      </c>
      <c r="C17" s="48">
        <v>7.5</v>
      </c>
      <c r="D17" s="9" t="s">
        <v>127</v>
      </c>
      <c r="E17" s="37" t="str">
        <f t="shared" si="0"/>
        <v/>
      </c>
      <c r="F17" s="37" t="str">
        <f t="shared" si="1"/>
        <v/>
      </c>
      <c r="G17" s="37" t="s">
        <v>48</v>
      </c>
      <c r="H17" s="7" t="s">
        <v>60</v>
      </c>
    </row>
    <row r="18" spans="1:8" x14ac:dyDescent="0.35">
      <c r="A18" s="8" t="s">
        <v>74</v>
      </c>
      <c r="B18" s="7" t="s">
        <v>73</v>
      </c>
      <c r="C18" s="48">
        <v>7.5</v>
      </c>
      <c r="D18" s="9" t="s">
        <v>127</v>
      </c>
      <c r="E18" s="37" t="str">
        <f t="shared" si="0"/>
        <v/>
      </c>
      <c r="F18" s="37" t="str">
        <f t="shared" si="1"/>
        <v/>
      </c>
      <c r="G18" s="37" t="s">
        <v>48</v>
      </c>
      <c r="H18" s="7" t="s">
        <v>60</v>
      </c>
    </row>
    <row r="19" spans="1:8" x14ac:dyDescent="0.35">
      <c r="A19" s="8" t="s">
        <v>76</v>
      </c>
      <c r="B19" s="7" t="s">
        <v>75</v>
      </c>
      <c r="C19" s="48">
        <v>7.5</v>
      </c>
      <c r="D19" s="9" t="s">
        <v>127</v>
      </c>
      <c r="E19" s="37" t="str">
        <f t="shared" si="0"/>
        <v/>
      </c>
      <c r="F19" s="37" t="str">
        <f t="shared" si="1"/>
        <v/>
      </c>
      <c r="G19" s="37" t="s">
        <v>48</v>
      </c>
      <c r="H19" s="7" t="s">
        <v>60</v>
      </c>
    </row>
    <row r="20" spans="1:8" ht="14.5" customHeight="1" x14ac:dyDescent="0.35">
      <c r="A20" s="8" t="s">
        <v>78</v>
      </c>
      <c r="B20" s="7" t="s">
        <v>77</v>
      </c>
      <c r="C20" s="48">
        <v>5</v>
      </c>
      <c r="D20" s="9" t="s">
        <v>127</v>
      </c>
      <c r="E20" s="37" t="str">
        <f t="shared" si="0"/>
        <v/>
      </c>
      <c r="F20" s="37" t="str">
        <f t="shared" si="1"/>
        <v/>
      </c>
      <c r="G20" s="37" t="s">
        <v>48</v>
      </c>
      <c r="H20" s="7" t="s">
        <v>137</v>
      </c>
    </row>
    <row r="21" spans="1:8" x14ac:dyDescent="0.35">
      <c r="C21" s="49"/>
    </row>
    <row r="22" spans="1:8" ht="18.5" x14ac:dyDescent="0.45">
      <c r="B22" s="13" t="s">
        <v>80</v>
      </c>
      <c r="C22" s="13"/>
      <c r="D22" s="13"/>
      <c r="H22" s="14" t="s">
        <v>11</v>
      </c>
    </row>
    <row r="23" spans="1:8" ht="29" x14ac:dyDescent="0.35">
      <c r="A23" s="10" t="s">
        <v>4</v>
      </c>
      <c r="B23" s="11" t="s">
        <v>5</v>
      </c>
      <c r="C23" s="11"/>
      <c r="D23" s="11"/>
      <c r="E23" s="10" t="s">
        <v>3</v>
      </c>
      <c r="F23" s="10" t="s">
        <v>16</v>
      </c>
      <c r="G23" s="10" t="s">
        <v>47</v>
      </c>
      <c r="H23" s="10" t="s">
        <v>6</v>
      </c>
    </row>
    <row r="24" spans="1:8" x14ac:dyDescent="0.35">
      <c r="A24" s="8" t="s">
        <v>82</v>
      </c>
      <c r="B24" s="7" t="s">
        <v>81</v>
      </c>
      <c r="C24" s="48">
        <v>7.5</v>
      </c>
      <c r="D24" s="9" t="s">
        <v>108</v>
      </c>
      <c r="E24" s="37" t="str">
        <f>IF(D24="Earned",C24,"")</f>
        <v/>
      </c>
      <c r="F24" s="37" t="str">
        <f>IF(D24="Planned",C24, "")</f>
        <v/>
      </c>
      <c r="G24" s="7" t="s">
        <v>48</v>
      </c>
      <c r="H24" s="7" t="s">
        <v>20</v>
      </c>
    </row>
    <row r="25" spans="1:8" x14ac:dyDescent="0.35">
      <c r="A25" s="8" t="s">
        <v>83</v>
      </c>
      <c r="B25" s="7" t="s">
        <v>88</v>
      </c>
      <c r="C25" s="48">
        <v>7.5</v>
      </c>
      <c r="D25" s="9" t="s">
        <v>108</v>
      </c>
      <c r="E25" s="37" t="str">
        <f t="shared" ref="E25:E29" si="2">IF(D25="Earned",C25,"")</f>
        <v/>
      </c>
      <c r="F25" s="37" t="str">
        <f t="shared" ref="F25:F28" si="3">IF(D25="Planned",C25, "")</f>
        <v/>
      </c>
      <c r="G25" s="7" t="s">
        <v>48</v>
      </c>
      <c r="H25" s="7" t="s">
        <v>20</v>
      </c>
    </row>
    <row r="26" spans="1:8" x14ac:dyDescent="0.35">
      <c r="A26" s="8" t="s">
        <v>90</v>
      </c>
      <c r="B26" s="7" t="s">
        <v>89</v>
      </c>
      <c r="C26" s="48">
        <v>7.5</v>
      </c>
      <c r="D26" s="9" t="s">
        <v>108</v>
      </c>
      <c r="E26" s="37" t="str">
        <f t="shared" si="2"/>
        <v/>
      </c>
      <c r="F26" s="37" t="str">
        <f t="shared" si="3"/>
        <v/>
      </c>
      <c r="G26" s="7" t="s">
        <v>48</v>
      </c>
      <c r="H26" s="7" t="s">
        <v>20</v>
      </c>
    </row>
    <row r="27" spans="1:8" x14ac:dyDescent="0.35">
      <c r="A27" s="8" t="s">
        <v>84</v>
      </c>
      <c r="B27" s="7" t="s">
        <v>91</v>
      </c>
      <c r="C27" s="48">
        <v>7.5</v>
      </c>
      <c r="D27" s="9" t="s">
        <v>108</v>
      </c>
      <c r="E27" s="37" t="str">
        <f t="shared" si="2"/>
        <v/>
      </c>
      <c r="F27" s="37" t="str">
        <f t="shared" si="3"/>
        <v/>
      </c>
      <c r="G27" s="7" t="s">
        <v>48</v>
      </c>
      <c r="H27" s="7" t="s">
        <v>21</v>
      </c>
    </row>
    <row r="28" spans="1:8" x14ac:dyDescent="0.35">
      <c r="A28" s="8" t="s">
        <v>85</v>
      </c>
      <c r="B28" s="7" t="s">
        <v>92</v>
      </c>
      <c r="C28" s="48">
        <v>7.5</v>
      </c>
      <c r="D28" s="9" t="s">
        <v>108</v>
      </c>
      <c r="E28" s="37" t="str">
        <f t="shared" si="2"/>
        <v/>
      </c>
      <c r="F28" s="37" t="str">
        <f t="shared" si="3"/>
        <v/>
      </c>
      <c r="G28" s="7" t="s">
        <v>48</v>
      </c>
      <c r="H28" s="7" t="s">
        <v>21</v>
      </c>
    </row>
    <row r="29" spans="1:8" x14ac:dyDescent="0.35">
      <c r="A29" s="8" t="s">
        <v>86</v>
      </c>
      <c r="B29" s="7" t="s">
        <v>93</v>
      </c>
      <c r="C29" s="48">
        <v>7.5</v>
      </c>
      <c r="D29" s="9" t="s">
        <v>108</v>
      </c>
      <c r="E29" s="37" t="str">
        <f t="shared" si="2"/>
        <v/>
      </c>
      <c r="F29" s="37" t="str">
        <f>IF(D29="Planned",C29, "")</f>
        <v/>
      </c>
      <c r="G29" s="7" t="s">
        <v>48</v>
      </c>
      <c r="H29" s="7" t="s">
        <v>21</v>
      </c>
    </row>
    <row r="30" spans="1:8" x14ac:dyDescent="0.35">
      <c r="C30" s="49"/>
    </row>
    <row r="31" spans="1:8" ht="18.5" x14ac:dyDescent="0.45">
      <c r="B31" s="13" t="s">
        <v>50</v>
      </c>
      <c r="C31" s="13"/>
      <c r="D31" s="13"/>
      <c r="H31" s="14" t="s">
        <v>12</v>
      </c>
    </row>
    <row r="32" spans="1:8" ht="29" x14ac:dyDescent="0.35">
      <c r="A32" s="10" t="s">
        <v>4</v>
      </c>
      <c r="B32" s="11" t="s">
        <v>5</v>
      </c>
      <c r="C32" s="11"/>
      <c r="D32" s="11"/>
      <c r="E32" s="10" t="s">
        <v>3</v>
      </c>
      <c r="F32" s="10" t="s">
        <v>16</v>
      </c>
      <c r="G32" s="10" t="s">
        <v>47</v>
      </c>
      <c r="H32" s="10" t="s">
        <v>6</v>
      </c>
    </row>
    <row r="33" spans="1:8" ht="14.5" customHeight="1" x14ac:dyDescent="0.35">
      <c r="A33" s="8" t="s">
        <v>133</v>
      </c>
      <c r="B33" s="7" t="s">
        <v>134</v>
      </c>
      <c r="C33" s="50">
        <v>5</v>
      </c>
      <c r="D33" s="9" t="s">
        <v>108</v>
      </c>
      <c r="E33" s="37" t="str">
        <f>IF(D33="Earned",C33,"")</f>
        <v/>
      </c>
      <c r="F33" s="37" t="str">
        <f>IF(D33="Planned",C33,"")</f>
        <v/>
      </c>
      <c r="G33" s="37" t="s">
        <v>48</v>
      </c>
      <c r="H33" s="7" t="s">
        <v>59</v>
      </c>
    </row>
    <row r="34" spans="1:8" x14ac:dyDescent="0.35">
      <c r="A34" s="8" t="s">
        <v>135</v>
      </c>
      <c r="B34" s="7" t="s">
        <v>136</v>
      </c>
      <c r="C34" s="50">
        <v>5</v>
      </c>
      <c r="D34" s="9" t="s">
        <v>108</v>
      </c>
      <c r="E34" s="37" t="str">
        <f>IF(D34="Earned",C34,"")</f>
        <v/>
      </c>
      <c r="F34" s="37" t="str">
        <f>IF(D34="Planned",C34,"")</f>
        <v/>
      </c>
      <c r="G34" s="37" t="s">
        <v>48</v>
      </c>
      <c r="H34" s="37" t="s">
        <v>60</v>
      </c>
    </row>
    <row r="35" spans="1:8" x14ac:dyDescent="0.35">
      <c r="A35" s="8" t="s">
        <v>95</v>
      </c>
      <c r="B35" s="7" t="s">
        <v>94</v>
      </c>
      <c r="C35" s="50">
        <v>5</v>
      </c>
      <c r="D35" s="9" t="s">
        <v>108</v>
      </c>
      <c r="E35" s="37" t="str">
        <f>IF(D35="Earned",C35,"")</f>
        <v/>
      </c>
      <c r="F35" s="37" t="str">
        <f>IF(D35="Planned",C35,"")</f>
        <v/>
      </c>
      <c r="G35" s="37" t="s">
        <v>48</v>
      </c>
      <c r="H35" s="37" t="s">
        <v>20</v>
      </c>
    </row>
    <row r="36" spans="1:8" x14ac:dyDescent="0.35">
      <c r="C36" s="49"/>
    </row>
    <row r="37" spans="1:8" x14ac:dyDescent="0.35">
      <c r="C37" s="49"/>
    </row>
    <row r="38" spans="1:8" ht="18.5" x14ac:dyDescent="0.45">
      <c r="B38" s="13" t="s">
        <v>99</v>
      </c>
      <c r="C38" s="49"/>
      <c r="H38" s="14" t="s">
        <v>104</v>
      </c>
    </row>
    <row r="39" spans="1:8" ht="29" x14ac:dyDescent="0.35">
      <c r="A39" s="10" t="s">
        <v>4</v>
      </c>
      <c r="B39" s="11" t="s">
        <v>5</v>
      </c>
      <c r="C39" s="11"/>
      <c r="D39" s="11"/>
      <c r="E39" s="10" t="s">
        <v>3</v>
      </c>
      <c r="F39" s="10" t="s">
        <v>16</v>
      </c>
      <c r="G39" s="10" t="s">
        <v>47</v>
      </c>
      <c r="H39" s="10" t="s">
        <v>6</v>
      </c>
    </row>
    <row r="40" spans="1:8" x14ac:dyDescent="0.35">
      <c r="A40" s="46" t="s">
        <v>87</v>
      </c>
      <c r="B40" s="8" t="s">
        <v>132</v>
      </c>
      <c r="C40" s="48">
        <v>5</v>
      </c>
      <c r="D40" s="9" t="s">
        <v>108</v>
      </c>
      <c r="E40" s="37" t="str">
        <f>IF(D40="Earned",C40,"")</f>
        <v/>
      </c>
      <c r="F40" s="37" t="str">
        <f>IF(D40="Planned",C40,"")</f>
        <v/>
      </c>
      <c r="G40" s="37" t="s">
        <v>49</v>
      </c>
      <c r="H40" s="7" t="s">
        <v>21</v>
      </c>
    </row>
    <row r="41" spans="1:8" x14ac:dyDescent="0.35">
      <c r="A41" s="42" t="s">
        <v>126</v>
      </c>
      <c r="B41" s="42" t="s">
        <v>100</v>
      </c>
      <c r="C41" s="48">
        <v>5</v>
      </c>
      <c r="D41" s="9" t="s">
        <v>108</v>
      </c>
      <c r="E41" s="37" t="str">
        <f>IF(D41="Earned",C41,"")</f>
        <v/>
      </c>
      <c r="F41" s="37" t="str">
        <f>IF(D41="Planned",C41,"")</f>
        <v/>
      </c>
      <c r="G41" s="37" t="s">
        <v>49</v>
      </c>
      <c r="H41" s="7" t="s">
        <v>20</v>
      </c>
    </row>
    <row r="42" spans="1:8" x14ac:dyDescent="0.35">
      <c r="C42" s="49"/>
    </row>
    <row r="43" spans="1:8" ht="18.5" x14ac:dyDescent="0.45">
      <c r="B43" s="13" t="s">
        <v>101</v>
      </c>
      <c r="C43" s="49"/>
      <c r="H43" s="14" t="s">
        <v>57</v>
      </c>
    </row>
    <row r="44" spans="1:8" x14ac:dyDescent="0.35">
      <c r="A44" s="8" t="s">
        <v>103</v>
      </c>
      <c r="B44" s="7" t="s">
        <v>102</v>
      </c>
      <c r="C44" s="50">
        <v>5</v>
      </c>
      <c r="D44" s="9" t="s">
        <v>108</v>
      </c>
      <c r="E44" s="37" t="str">
        <f>IF(D44="Earned",C44,"")</f>
        <v/>
      </c>
      <c r="F44" s="37" t="str">
        <f>IF(D44="Planned",C44,"")</f>
        <v/>
      </c>
      <c r="G44" s="37" t="s">
        <v>48</v>
      </c>
      <c r="H44" s="37" t="s">
        <v>20</v>
      </c>
    </row>
    <row r="45" spans="1:8" x14ac:dyDescent="0.35">
      <c r="C45" s="49"/>
    </row>
    <row r="46" spans="1:8" ht="18.5" x14ac:dyDescent="0.45">
      <c r="B46" s="13" t="s">
        <v>58</v>
      </c>
      <c r="C46" s="49"/>
      <c r="H46" s="14" t="s">
        <v>12</v>
      </c>
    </row>
    <row r="47" spans="1:8" x14ac:dyDescent="0.35">
      <c r="A47" s="8" t="s">
        <v>63</v>
      </c>
      <c r="B47" s="8" t="s">
        <v>51</v>
      </c>
      <c r="C47" s="48">
        <v>2.5</v>
      </c>
      <c r="D47" s="9" t="s">
        <v>108</v>
      </c>
      <c r="E47" s="37" t="str">
        <f t="shared" ref="E47:E50" si="4">IF(D47="Earned",C47,"")</f>
        <v/>
      </c>
      <c r="F47" s="37" t="str">
        <f t="shared" ref="F47:F50" si="5">IF(D47="Planned",C47,"")</f>
        <v/>
      </c>
      <c r="G47" s="37" t="s">
        <v>48</v>
      </c>
      <c r="H47" s="37" t="s">
        <v>20</v>
      </c>
    </row>
    <row r="48" spans="1:8" x14ac:dyDescent="0.35">
      <c r="A48" s="8" t="s">
        <v>64</v>
      </c>
      <c r="B48" s="8" t="s">
        <v>52</v>
      </c>
      <c r="C48" s="48">
        <v>2.5</v>
      </c>
      <c r="D48" s="9" t="s">
        <v>108</v>
      </c>
      <c r="E48" s="37" t="str">
        <f t="shared" si="4"/>
        <v/>
      </c>
      <c r="F48" s="37" t="str">
        <f t="shared" si="5"/>
        <v/>
      </c>
      <c r="G48" s="37" t="s">
        <v>48</v>
      </c>
      <c r="H48" s="7" t="s">
        <v>21</v>
      </c>
    </row>
    <row r="49" spans="1:8" ht="29" x14ac:dyDescent="0.35">
      <c r="A49" s="8" t="s">
        <v>65</v>
      </c>
      <c r="B49" s="7" t="s">
        <v>53</v>
      </c>
      <c r="C49" s="48">
        <v>5</v>
      </c>
      <c r="D49" s="9" t="s">
        <v>108</v>
      </c>
      <c r="E49" s="37" t="str">
        <f t="shared" si="4"/>
        <v/>
      </c>
      <c r="F49" s="37" t="str">
        <f t="shared" si="5"/>
        <v/>
      </c>
      <c r="G49" s="37" t="s">
        <v>48</v>
      </c>
      <c r="H49" s="7" t="s">
        <v>125</v>
      </c>
    </row>
    <row r="50" spans="1:8" x14ac:dyDescent="0.35">
      <c r="A50" s="8" t="s">
        <v>97</v>
      </c>
      <c r="B50" s="7" t="s">
        <v>96</v>
      </c>
      <c r="C50" s="48">
        <v>5</v>
      </c>
      <c r="D50" s="9" t="s">
        <v>108</v>
      </c>
      <c r="E50" s="37" t="str">
        <f t="shared" si="4"/>
        <v/>
      </c>
      <c r="F50" s="37" t="str">
        <f t="shared" si="5"/>
        <v/>
      </c>
      <c r="G50" s="37" t="s">
        <v>48</v>
      </c>
      <c r="H50" s="7" t="s">
        <v>21</v>
      </c>
    </row>
    <row r="51" spans="1:8" x14ac:dyDescent="0.35">
      <c r="C51" s="49"/>
    </row>
    <row r="52" spans="1:8" ht="18.5" x14ac:dyDescent="0.45">
      <c r="B52" s="13" t="s">
        <v>7</v>
      </c>
      <c r="C52" s="13"/>
      <c r="D52" s="13"/>
      <c r="H52" s="14" t="s">
        <v>12</v>
      </c>
    </row>
    <row r="53" spans="1:8" ht="29" x14ac:dyDescent="0.35">
      <c r="A53" s="10" t="s">
        <v>4</v>
      </c>
      <c r="B53" s="11" t="s">
        <v>5</v>
      </c>
      <c r="C53" s="11"/>
      <c r="D53" s="11"/>
      <c r="E53" s="10" t="s">
        <v>3</v>
      </c>
      <c r="F53" s="10" t="s">
        <v>16</v>
      </c>
      <c r="G53" s="10" t="s">
        <v>47</v>
      </c>
      <c r="H53" s="10" t="s">
        <v>6</v>
      </c>
    </row>
    <row r="54" spans="1:8" x14ac:dyDescent="0.35">
      <c r="A54" s="8" t="s">
        <v>8</v>
      </c>
      <c r="B54" s="7" t="s">
        <v>7</v>
      </c>
      <c r="C54" s="48">
        <v>15</v>
      </c>
      <c r="D54" s="7" t="s">
        <v>108</v>
      </c>
      <c r="E54" s="37" t="str">
        <f>IF(D54="Earned",C54,"")</f>
        <v/>
      </c>
      <c r="F54" s="37" t="str">
        <f>IF(D54="Planned",C54,"")</f>
        <v/>
      </c>
      <c r="G54" s="7" t="s">
        <v>48</v>
      </c>
      <c r="H54" s="7" t="s">
        <v>21</v>
      </c>
    </row>
    <row r="55" spans="1:8" x14ac:dyDescent="0.35">
      <c r="A55" s="8" t="s">
        <v>109</v>
      </c>
      <c r="B55" s="7" t="s">
        <v>110</v>
      </c>
      <c r="C55" s="48">
        <v>0</v>
      </c>
      <c r="D55" s="7" t="s">
        <v>108</v>
      </c>
      <c r="E55" s="37" t="str">
        <f t="shared" ref="E55:E60" si="6">IF(D55="Earned",C55,"")</f>
        <v/>
      </c>
      <c r="F55" s="37" t="str">
        <f t="shared" ref="F55:F60" si="7">IF(D55="Planned",C55,"")</f>
        <v/>
      </c>
      <c r="G55" s="7" t="s">
        <v>48</v>
      </c>
      <c r="H55" s="7" t="s">
        <v>111</v>
      </c>
    </row>
    <row r="56" spans="1:8" x14ac:dyDescent="0.35">
      <c r="A56" s="8" t="s">
        <v>112</v>
      </c>
      <c r="B56" s="7" t="s">
        <v>113</v>
      </c>
      <c r="C56" s="48">
        <v>0</v>
      </c>
      <c r="D56" s="7" t="s">
        <v>108</v>
      </c>
      <c r="E56" s="37" t="str">
        <f t="shared" si="6"/>
        <v/>
      </c>
      <c r="F56" s="37" t="str">
        <f t="shared" si="7"/>
        <v/>
      </c>
      <c r="G56" s="7" t="s">
        <v>48</v>
      </c>
      <c r="H56" s="7" t="s">
        <v>114</v>
      </c>
    </row>
    <row r="57" spans="1:8" x14ac:dyDescent="0.35">
      <c r="A57" s="8" t="s">
        <v>115</v>
      </c>
      <c r="B57" s="7" t="s">
        <v>116</v>
      </c>
      <c r="C57" s="48">
        <v>0</v>
      </c>
      <c r="D57" s="7" t="s">
        <v>108</v>
      </c>
      <c r="E57" s="37" t="str">
        <f t="shared" si="6"/>
        <v/>
      </c>
      <c r="F57" s="37" t="str">
        <f t="shared" si="7"/>
        <v/>
      </c>
      <c r="G57" s="7" t="s">
        <v>48</v>
      </c>
      <c r="H57" s="7" t="s">
        <v>117</v>
      </c>
    </row>
    <row r="58" spans="1:8" x14ac:dyDescent="0.35">
      <c r="A58" s="8" t="s">
        <v>118</v>
      </c>
      <c r="B58" s="7" t="s">
        <v>119</v>
      </c>
      <c r="C58" s="48">
        <v>0</v>
      </c>
      <c r="D58" s="7" t="s">
        <v>108</v>
      </c>
      <c r="E58" s="37" t="str">
        <f t="shared" si="6"/>
        <v/>
      </c>
      <c r="F58" s="37" t="str">
        <f t="shared" si="7"/>
        <v/>
      </c>
      <c r="G58" s="7" t="s">
        <v>48</v>
      </c>
      <c r="H58" s="7" t="s">
        <v>120</v>
      </c>
    </row>
    <row r="59" spans="1:8" x14ac:dyDescent="0.35">
      <c r="A59" s="8" t="s">
        <v>121</v>
      </c>
      <c r="B59" s="7" t="s">
        <v>122</v>
      </c>
      <c r="C59" s="48">
        <v>0</v>
      </c>
      <c r="D59" s="7" t="s">
        <v>108</v>
      </c>
      <c r="E59" s="37" t="str">
        <f t="shared" si="6"/>
        <v/>
      </c>
      <c r="F59" s="37" t="str">
        <f t="shared" si="7"/>
        <v/>
      </c>
      <c r="G59" s="7" t="s">
        <v>49</v>
      </c>
      <c r="H59" s="7" t="s">
        <v>123</v>
      </c>
    </row>
    <row r="60" spans="1:8" x14ac:dyDescent="0.35">
      <c r="A60" s="8" t="s">
        <v>121</v>
      </c>
      <c r="B60" s="7" t="s">
        <v>124</v>
      </c>
      <c r="C60" s="48">
        <v>0</v>
      </c>
      <c r="D60" s="7" t="s">
        <v>108</v>
      </c>
      <c r="E60" s="37" t="str">
        <f t="shared" si="6"/>
        <v/>
      </c>
      <c r="F60" s="37" t="str">
        <f t="shared" si="7"/>
        <v/>
      </c>
      <c r="G60" s="7" t="s">
        <v>49</v>
      </c>
      <c r="H60" s="7" t="s">
        <v>123</v>
      </c>
    </row>
    <row r="61" spans="1:8" x14ac:dyDescent="0.35">
      <c r="C61" s="49"/>
    </row>
    <row r="62" spans="1:8" ht="18.5" x14ac:dyDescent="0.45">
      <c r="B62" s="13" t="s">
        <v>9</v>
      </c>
      <c r="C62" s="13"/>
      <c r="D62" s="13"/>
      <c r="H62" s="14" t="s">
        <v>12</v>
      </c>
    </row>
    <row r="63" spans="1:8" ht="29" x14ac:dyDescent="0.35">
      <c r="A63" s="10" t="s">
        <v>4</v>
      </c>
      <c r="B63" s="11" t="s">
        <v>5</v>
      </c>
      <c r="C63" s="11"/>
      <c r="D63" s="11"/>
      <c r="E63" s="10" t="s">
        <v>3</v>
      </c>
      <c r="F63" s="10" t="s">
        <v>16</v>
      </c>
      <c r="G63" s="10" t="s">
        <v>47</v>
      </c>
      <c r="H63" s="10" t="s">
        <v>6</v>
      </c>
    </row>
    <row r="64" spans="1:8" x14ac:dyDescent="0.35">
      <c r="A64" s="8" t="s">
        <v>105</v>
      </c>
      <c r="B64" s="7" t="s">
        <v>22</v>
      </c>
      <c r="C64" s="51">
        <v>5</v>
      </c>
      <c r="D64" s="9" t="s">
        <v>108</v>
      </c>
      <c r="E64" s="37" t="str">
        <f t="shared" ref="E64:E66" si="8">IF(D64="Earned",C64,"")</f>
        <v/>
      </c>
      <c r="F64" s="38" t="str">
        <f t="shared" ref="F64:F66" si="9">IF(D64="Planned",C64,"")</f>
        <v/>
      </c>
      <c r="G64" s="38" t="s">
        <v>49</v>
      </c>
      <c r="H64" s="7" t="s">
        <v>20</v>
      </c>
    </row>
    <row r="65" spans="1:15" x14ac:dyDescent="0.35">
      <c r="A65" s="8" t="s">
        <v>105</v>
      </c>
      <c r="B65" s="7" t="s">
        <v>22</v>
      </c>
      <c r="C65" s="51">
        <v>5</v>
      </c>
      <c r="D65" s="9" t="s">
        <v>108</v>
      </c>
      <c r="E65" s="37" t="str">
        <f t="shared" si="8"/>
        <v/>
      </c>
      <c r="F65" s="38" t="str">
        <f t="shared" si="9"/>
        <v/>
      </c>
      <c r="G65" s="38" t="s">
        <v>49</v>
      </c>
      <c r="H65" s="7" t="s">
        <v>21</v>
      </c>
    </row>
    <row r="66" spans="1:15" x14ac:dyDescent="0.35">
      <c r="A66" s="8" t="s">
        <v>105</v>
      </c>
      <c r="B66" s="7" t="s">
        <v>22</v>
      </c>
      <c r="C66" s="51">
        <v>5</v>
      </c>
      <c r="D66" s="9" t="s">
        <v>108</v>
      </c>
      <c r="E66" s="37" t="str">
        <f t="shared" si="8"/>
        <v/>
      </c>
      <c r="F66" s="38" t="str">
        <f t="shared" si="9"/>
        <v/>
      </c>
      <c r="G66" s="38" t="s">
        <v>49</v>
      </c>
      <c r="H66" s="7" t="s">
        <v>27</v>
      </c>
    </row>
    <row r="67" spans="1:15" x14ac:dyDescent="0.35">
      <c r="C67" s="49"/>
    </row>
    <row r="68" spans="1:15" ht="18.5" x14ac:dyDescent="0.45">
      <c r="B68" s="13" t="s">
        <v>10</v>
      </c>
      <c r="C68" s="13"/>
      <c r="D68" s="13"/>
      <c r="H68" s="14" t="s">
        <v>104</v>
      </c>
    </row>
    <row r="69" spans="1:15" ht="29" x14ac:dyDescent="0.35">
      <c r="A69" s="10" t="s">
        <v>4</v>
      </c>
      <c r="B69" s="11" t="s">
        <v>5</v>
      </c>
      <c r="C69" s="11"/>
      <c r="D69" s="11"/>
      <c r="E69" s="10" t="s">
        <v>3</v>
      </c>
      <c r="F69" s="10" t="s">
        <v>16</v>
      </c>
      <c r="G69" s="10" t="s">
        <v>47</v>
      </c>
      <c r="H69" s="10" t="s">
        <v>6</v>
      </c>
    </row>
    <row r="70" spans="1:15" x14ac:dyDescent="0.35">
      <c r="A70" s="8" t="s">
        <v>98</v>
      </c>
      <c r="B70" s="7" t="s">
        <v>14</v>
      </c>
      <c r="C70" s="48">
        <v>10</v>
      </c>
      <c r="D70" s="9" t="s">
        <v>108</v>
      </c>
      <c r="E70" s="37" t="str">
        <f>IF(D70="Earned",C70,"")</f>
        <v/>
      </c>
      <c r="F70" s="37" t="str">
        <f>IF(D70="Planned",C70,"")</f>
        <v/>
      </c>
      <c r="G70" s="37" t="s">
        <v>48</v>
      </c>
      <c r="H70" s="7" t="s">
        <v>21</v>
      </c>
    </row>
    <row r="74" spans="1:15" ht="18.5" x14ac:dyDescent="0.45">
      <c r="A74" s="14" t="s">
        <v>17</v>
      </c>
      <c r="B74" s="16">
        <f>SUM(E14:E72)</f>
        <v>0</v>
      </c>
      <c r="C74" s="16"/>
      <c r="D74" s="16"/>
      <c r="E74" s="14" t="s">
        <v>18</v>
      </c>
      <c r="H74" s="16">
        <f>SUM(F14:F72)</f>
        <v>0</v>
      </c>
      <c r="I74" s="17" t="s">
        <v>19</v>
      </c>
      <c r="J74" s="36">
        <f>SUM(B74+H74)</f>
        <v>0</v>
      </c>
    </row>
    <row r="75" spans="1:15" ht="15" thickBot="1" x14ac:dyDescent="0.4">
      <c r="I75" s="17"/>
      <c r="J75" s="18"/>
    </row>
    <row r="76" spans="1:15" x14ac:dyDescent="0.35">
      <c r="I76" s="19" t="s">
        <v>23</v>
      </c>
      <c r="J76" s="20">
        <f>H74/30</f>
        <v>0</v>
      </c>
      <c r="K76" s="53" t="s">
        <v>42</v>
      </c>
      <c r="L76" s="54"/>
      <c r="M76" s="54"/>
      <c r="N76" s="54"/>
      <c r="O76" s="55"/>
    </row>
    <row r="77" spans="1:15" x14ac:dyDescent="0.35">
      <c r="I77" s="17"/>
      <c r="J77" s="18"/>
      <c r="K77" s="59"/>
      <c r="L77" s="60"/>
      <c r="M77" s="60"/>
      <c r="N77" s="60"/>
      <c r="O77" s="61"/>
    </row>
    <row r="78" spans="1:15" x14ac:dyDescent="0.35">
      <c r="K78" s="59"/>
      <c r="L78" s="60"/>
      <c r="M78" s="60"/>
      <c r="N78" s="60"/>
      <c r="O78" s="61"/>
    </row>
    <row r="79" spans="1:15" ht="18.5" x14ac:dyDescent="0.45">
      <c r="B79" s="13" t="s">
        <v>26</v>
      </c>
      <c r="C79" s="13"/>
      <c r="D79" s="13"/>
      <c r="E79" s="21" t="s">
        <v>13</v>
      </c>
      <c r="F79" s="15"/>
      <c r="G79" s="15"/>
      <c r="K79" s="59"/>
      <c r="L79" s="60"/>
      <c r="M79" s="60"/>
      <c r="N79" s="60"/>
      <c r="O79" s="61"/>
    </row>
    <row r="80" spans="1:15" ht="29" x14ac:dyDescent="0.35">
      <c r="A80" s="10" t="s">
        <v>4</v>
      </c>
      <c r="B80" s="11" t="s">
        <v>5</v>
      </c>
      <c r="C80" s="11"/>
      <c r="D80" s="11"/>
      <c r="E80" s="10" t="s">
        <v>3</v>
      </c>
      <c r="F80" s="10" t="s">
        <v>16</v>
      </c>
      <c r="G80" s="10"/>
      <c r="H80" s="10" t="s">
        <v>6</v>
      </c>
      <c r="K80" s="59"/>
      <c r="L80" s="60"/>
      <c r="M80" s="60"/>
      <c r="N80" s="60"/>
      <c r="O80" s="61"/>
    </row>
    <row r="81" spans="1:15" ht="15" thickBot="1" x14ac:dyDescent="0.4">
      <c r="A81" s="8"/>
      <c r="B81" s="7"/>
      <c r="C81" s="7"/>
      <c r="D81" s="7"/>
      <c r="E81" s="9"/>
      <c r="F81" s="9"/>
      <c r="G81" s="9"/>
      <c r="H81" s="7"/>
      <c r="K81" s="56"/>
      <c r="L81" s="57"/>
      <c r="M81" s="57"/>
      <c r="N81" s="57"/>
      <c r="O81" s="58"/>
    </row>
    <row r="82" spans="1:15" ht="15" thickBot="1" x14ac:dyDescent="0.4">
      <c r="A82" s="8"/>
      <c r="B82" s="7"/>
      <c r="C82" s="7"/>
      <c r="D82" s="7"/>
      <c r="E82" s="9"/>
      <c r="F82" s="9"/>
      <c r="G82" s="9"/>
      <c r="H82" s="7"/>
    </row>
    <row r="83" spans="1:15" x14ac:dyDescent="0.35">
      <c r="A83" s="8"/>
      <c r="B83" s="7"/>
      <c r="C83" s="7"/>
      <c r="D83" s="7"/>
      <c r="E83" s="9"/>
      <c r="F83" s="9"/>
      <c r="G83" s="9"/>
      <c r="H83" s="7"/>
      <c r="K83" s="53" t="s">
        <v>37</v>
      </c>
      <c r="L83" s="54"/>
      <c r="M83" s="54"/>
      <c r="N83" s="54"/>
      <c r="O83" s="55"/>
    </row>
    <row r="84" spans="1:15" ht="15" thickBot="1" x14ac:dyDescent="0.4">
      <c r="A84" s="8"/>
      <c r="B84" s="7"/>
      <c r="C84" s="7"/>
      <c r="D84" s="7"/>
      <c r="E84" s="9"/>
      <c r="F84" s="9"/>
      <c r="G84" s="9"/>
      <c r="H84" s="7"/>
      <c r="K84" s="56"/>
      <c r="L84" s="57"/>
      <c r="M84" s="57"/>
      <c r="N84" s="57"/>
      <c r="O84" s="58"/>
    </row>
    <row r="85" spans="1:15" x14ac:dyDescent="0.35">
      <c r="A85" s="8"/>
      <c r="B85" s="7"/>
      <c r="C85" s="7"/>
      <c r="D85" s="7"/>
      <c r="E85" s="9"/>
      <c r="F85" s="9"/>
      <c r="G85" s="9"/>
      <c r="H85" s="7"/>
    </row>
    <row r="86" spans="1:15" x14ac:dyDescent="0.35">
      <c r="A86" s="8"/>
      <c r="B86" s="7"/>
      <c r="C86" s="7"/>
      <c r="D86" s="7"/>
      <c r="E86" s="9"/>
      <c r="F86" s="9"/>
      <c r="G86" s="9"/>
      <c r="H86" s="7"/>
    </row>
    <row r="87" spans="1:15" x14ac:dyDescent="0.35">
      <c r="A87" s="8"/>
      <c r="B87" s="7"/>
      <c r="C87" s="7"/>
      <c r="D87" s="7"/>
      <c r="E87" s="9"/>
      <c r="F87" s="9"/>
      <c r="G87" s="9"/>
      <c r="H87" s="7"/>
    </row>
    <row r="88" spans="1:15" x14ac:dyDescent="0.35">
      <c r="A88" s="8"/>
      <c r="B88" s="7"/>
      <c r="C88" s="7"/>
      <c r="D88" s="7"/>
      <c r="E88" s="9"/>
      <c r="F88" s="9"/>
      <c r="G88" s="9"/>
      <c r="H88" s="7"/>
    </row>
    <row r="89" spans="1:15" ht="14.5" customHeight="1" x14ac:dyDescent="0.35">
      <c r="A89" s="8"/>
      <c r="B89" s="7"/>
      <c r="C89" s="7"/>
      <c r="D89" s="7"/>
      <c r="E89" s="9"/>
      <c r="F89" s="9"/>
      <c r="G89" s="9"/>
      <c r="H89" s="7"/>
    </row>
    <row r="96" spans="1:15" ht="14.5" customHeight="1" x14ac:dyDescent="0.35"/>
  </sheetData>
  <sortState xmlns:xlrd2="http://schemas.microsoft.com/office/spreadsheetml/2017/richdata2" ref="A14:H19">
    <sortCondition descending="1" ref="H14"/>
  </sortState>
  <mergeCells count="10">
    <mergeCell ref="B1:D1"/>
    <mergeCell ref="K83:O84"/>
    <mergeCell ref="K76:O81"/>
    <mergeCell ref="A9:J10"/>
    <mergeCell ref="A6:J6"/>
    <mergeCell ref="A7:J7"/>
    <mergeCell ref="A8:J8"/>
    <mergeCell ref="H1:I1"/>
    <mergeCell ref="A5:J5"/>
    <mergeCell ref="B2:D2"/>
  </mergeCells>
  <phoneticPr fontId="15" type="noConversion"/>
  <conditionalFormatting sqref="J74">
    <cfRule type="cellIs" dxfId="2" priority="1" stopIfTrue="1" operator="lessThan">
      <formula>180</formula>
    </cfRule>
    <cfRule type="cellIs" dxfId="1" priority="2" operator="lessThan">
      <formula>180</formula>
    </cfRule>
    <cfRule type="cellIs" dxfId="0" priority="3" operator="lessThan">
      <formula>180</formula>
    </cfRule>
  </conditionalFormatting>
  <dataValidations count="6">
    <dataValidation type="list" allowBlank="1" showInputMessage="1" showErrorMessage="1" sqref="D14:D20" xr:uid="{AB33343F-A0E5-4FA3-916B-7DAF38275AC3}">
      <formula1>"Please select: , Earned, Planned, "</formula1>
    </dataValidation>
    <dataValidation type="list" allowBlank="1" showInputMessage="1" showErrorMessage="1" sqref="D45:D50 D70 D40:D43 D54:D60" xr:uid="{CE997C16-9A75-4DD0-96B5-A4D1A45CC38E}">
      <formula1>"Please select:, Earned, Planned,"</formula1>
    </dataValidation>
    <dataValidation type="list" allowBlank="1" showInputMessage="1" showErrorMessage="1" sqref="D64:D66 D24:D29" xr:uid="{43FD0227-5D11-42B7-A318-6A0D6EB9A9F1}">
      <formula1>"Please select:, Earned, Planned, N/A,"</formula1>
    </dataValidation>
    <dataValidation type="list" allowBlank="1" showInputMessage="1" showErrorMessage="1" sqref="D44 D33:D35" xr:uid="{7A9C8D0B-752F-4B5E-B252-67E4044A214C}">
      <formula1>"Please select:, Earned, Planned, "</formula1>
    </dataValidation>
    <dataValidation type="list" allowBlank="1" showInputMessage="1" showErrorMessage="1" sqref="B42 B45" xr:uid="{E48317D3-232E-4CCF-9CCC-C568AC415571}">
      <formula1>"Please select:, German A1.1-C1,  Introduction to the Philosophy of Science,  Introduction to Visual Culture,"</formula1>
    </dataValidation>
    <dataValidation type="list" allowBlank="1" showInputMessage="1" showErrorMessage="1" sqref="B18:B20" xr:uid="{D31A5B61-F84A-430E-B942-C96850EA3693}">
      <formula1>#REF!</formula1>
    </dataValidation>
  </dataValidations>
  <pageMargins left="0.7" right="0.7" top="0.75" bottom="0.75" header="0.3" footer="0.3"/>
  <pageSetup paperSize="9" scale="65" fitToHeight="0" orientation="portrait" r:id="rId1"/>
  <legacyDrawing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0FC944-4A53-4F89-BBD1-1FA9FDB5E342}">
  <dimension ref="A1:E15"/>
  <sheetViews>
    <sheetView zoomScale="90" zoomScaleNormal="90" workbookViewId="0">
      <selection sqref="A1:XFD1048576"/>
    </sheetView>
  </sheetViews>
  <sheetFormatPr defaultColWidth="8.81640625" defaultRowHeight="14.5" x14ac:dyDescent="0.35"/>
  <cols>
    <col min="1" max="1" width="17.81640625" customWidth="1"/>
    <col min="2" max="2" width="39" customWidth="1"/>
    <col min="5" max="5" width="21" customWidth="1"/>
  </cols>
  <sheetData>
    <row r="1" spans="1:5" ht="18.5" x14ac:dyDescent="0.45">
      <c r="A1" s="72" t="s">
        <v>54</v>
      </c>
      <c r="B1" s="72"/>
      <c r="C1" s="72"/>
      <c r="D1" s="72"/>
      <c r="E1" s="72"/>
    </row>
    <row r="2" spans="1:5" x14ac:dyDescent="0.35">
      <c r="A2" s="14" t="s">
        <v>43</v>
      </c>
      <c r="B2" s="14" t="s">
        <v>44</v>
      </c>
      <c r="C2" s="14" t="s">
        <v>40</v>
      </c>
      <c r="D2" s="14" t="s">
        <v>47</v>
      </c>
      <c r="E2" s="14" t="s">
        <v>6</v>
      </c>
    </row>
    <row r="3" spans="1:5" x14ac:dyDescent="0.35">
      <c r="A3" s="44" t="str">
        <f>'Study Plan'!A14</f>
        <v>ACS-101</v>
      </c>
      <c r="B3" s="45" t="str">
        <f>'Study Plan'!B14</f>
        <v xml:space="preserve">Introduction to Computer Science </v>
      </c>
      <c r="C3" s="37">
        <v>7.5</v>
      </c>
      <c r="D3" s="42" t="s">
        <v>48</v>
      </c>
      <c r="E3" s="42" t="s">
        <v>59</v>
      </c>
    </row>
    <row r="4" spans="1:5" x14ac:dyDescent="0.35">
      <c r="A4" s="44" t="str">
        <f>'Study Plan'!$A$15</f>
        <v>ACS-102</v>
      </c>
      <c r="B4" s="45" t="str">
        <f>'Study Plan'!$B$15</f>
        <v>Programming in C and C++</v>
      </c>
      <c r="C4" s="37">
        <v>7.5</v>
      </c>
      <c r="D4" s="42" t="s">
        <v>48</v>
      </c>
      <c r="E4" s="42" t="s">
        <v>59</v>
      </c>
    </row>
    <row r="5" spans="1:5" x14ac:dyDescent="0.35">
      <c r="A5" s="46" t="str">
        <f>'Study Plan'!$A$16</f>
        <v>CH-700</v>
      </c>
      <c r="B5" s="46" t="str">
        <f>'Study Plan'!$B$16</f>
        <v xml:space="preserve">Introduction to Data Science </v>
      </c>
      <c r="C5" s="47">
        <v>7.5</v>
      </c>
      <c r="D5" s="42" t="s">
        <v>48</v>
      </c>
      <c r="E5" s="42" t="s">
        <v>59</v>
      </c>
    </row>
    <row r="6" spans="1:5" x14ac:dyDescent="0.35">
      <c r="A6" s="46" t="str">
        <f>'Study Plan'!$A$20</f>
        <v>ACS-106</v>
      </c>
      <c r="B6" s="42" t="str">
        <f>'Study Plan'!$B$20</f>
        <v>Distributed Development</v>
      </c>
      <c r="C6" s="47">
        <v>5</v>
      </c>
      <c r="D6" s="42" t="s">
        <v>48</v>
      </c>
      <c r="E6" s="7" t="s">
        <v>137</v>
      </c>
    </row>
    <row r="7" spans="1:5" x14ac:dyDescent="0.35">
      <c r="A7" s="44" t="str">
        <f>'Study Plan'!A17</f>
        <v>ACS-103</v>
      </c>
      <c r="B7" s="45" t="str">
        <f>'Study Plan'!B17</f>
        <v>Algorithms and Data Structures</v>
      </c>
      <c r="C7" s="37">
        <v>7.5</v>
      </c>
      <c r="D7" s="42" t="s">
        <v>48</v>
      </c>
      <c r="E7" s="42" t="s">
        <v>60</v>
      </c>
    </row>
    <row r="8" spans="1:5" x14ac:dyDescent="0.35">
      <c r="A8" s="44" t="str">
        <f>'Study Plan'!A18</f>
        <v>ACS-104</v>
      </c>
      <c r="B8" s="45" t="str">
        <f>'Study Plan'!B18</f>
        <v>Introduction to Cyber Physical Systems</v>
      </c>
      <c r="C8" s="37">
        <v>7.5</v>
      </c>
      <c r="D8" s="42" t="s">
        <v>48</v>
      </c>
      <c r="E8" s="42" t="s">
        <v>60</v>
      </c>
    </row>
    <row r="9" spans="1:5" x14ac:dyDescent="0.35">
      <c r="A9" s="46" t="str">
        <f>'Study Plan'!A19</f>
        <v>ACS-105</v>
      </c>
      <c r="B9" s="46" t="str">
        <f>'Study Plan'!B19</f>
        <v>Software Design and Prototyping</v>
      </c>
      <c r="C9" s="47">
        <v>7.5</v>
      </c>
      <c r="D9" s="42" t="s">
        <v>48</v>
      </c>
      <c r="E9" s="42" t="s">
        <v>60</v>
      </c>
    </row>
    <row r="10" spans="1:5" x14ac:dyDescent="0.35">
      <c r="D10" s="43"/>
    </row>
    <row r="12" spans="1:5" ht="18.5" x14ac:dyDescent="0.45">
      <c r="A12" s="72" t="s">
        <v>55</v>
      </c>
      <c r="B12" s="72"/>
      <c r="C12" s="72"/>
      <c r="D12" s="72"/>
      <c r="E12" s="72"/>
    </row>
    <row r="13" spans="1:5" x14ac:dyDescent="0.35">
      <c r="A13" s="14" t="s">
        <v>43</v>
      </c>
      <c r="B13" s="14" t="s">
        <v>44</v>
      </c>
      <c r="C13" s="14" t="s">
        <v>40</v>
      </c>
      <c r="D13" s="14" t="s">
        <v>47</v>
      </c>
      <c r="E13" s="14" t="s">
        <v>6</v>
      </c>
    </row>
    <row r="14" spans="1:5" x14ac:dyDescent="0.35">
      <c r="A14" s="44" t="str">
        <f>'Study Plan'!A33</f>
        <v>CTMS-MAT-24</v>
      </c>
      <c r="B14" s="45" t="str">
        <f>'Study Plan'!B33</f>
        <v>Elements of Linear Algebra</v>
      </c>
      <c r="C14" s="38">
        <v>5</v>
      </c>
      <c r="D14" s="37" t="s">
        <v>48</v>
      </c>
      <c r="E14" s="7" t="s">
        <v>59</v>
      </c>
    </row>
    <row r="15" spans="1:5" x14ac:dyDescent="0.35">
      <c r="A15" s="44" t="str">
        <f>'Study Plan'!A34</f>
        <v>CTMS-MAT-25</v>
      </c>
      <c r="B15" s="44" t="str">
        <f>'Study Plan'!B34</f>
        <v>Elements of Calculus</v>
      </c>
      <c r="C15" s="38">
        <v>5</v>
      </c>
      <c r="D15" s="37" t="s">
        <v>48</v>
      </c>
      <c r="E15" s="7" t="s">
        <v>60</v>
      </c>
    </row>
  </sheetData>
  <mergeCells count="2">
    <mergeCell ref="A1:E1"/>
    <mergeCell ref="A12:E12"/>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6B0B2D-7261-4459-9085-8D2B382531B5}">
  <dimension ref="A1:B13"/>
  <sheetViews>
    <sheetView workbookViewId="0">
      <selection activeCell="F9" sqref="F9"/>
    </sheetView>
  </sheetViews>
  <sheetFormatPr defaultRowHeight="14.5" x14ac:dyDescent="0.35"/>
  <cols>
    <col min="1" max="1" width="20.6328125" customWidth="1"/>
    <col min="2" max="2" width="12" customWidth="1"/>
  </cols>
  <sheetData>
    <row r="1" spans="1:2" x14ac:dyDescent="0.35">
      <c r="A1" t="s">
        <v>6</v>
      </c>
      <c r="B1" t="s">
        <v>45</v>
      </c>
    </row>
    <row r="3" spans="1:2" x14ac:dyDescent="0.35">
      <c r="A3" s="39" t="s">
        <v>137</v>
      </c>
      <c r="B3" s="39">
        <f>SUMIF('Study Plan'!H$14:H$74, A3, 'Study Plan'!C$14:C$74)</f>
        <v>5</v>
      </c>
    </row>
    <row r="4" spans="1:2" x14ac:dyDescent="0.35">
      <c r="A4" s="39" t="s">
        <v>59</v>
      </c>
      <c r="B4" s="39">
        <f>SUMIF('Study Plan'!H$14:H$74, A4, 'Study Plan'!C$14:C$74)</f>
        <v>27.5</v>
      </c>
    </row>
    <row r="5" spans="1:2" x14ac:dyDescent="0.35">
      <c r="A5" s="39" t="s">
        <v>60</v>
      </c>
      <c r="B5" s="39">
        <f>SUMIF('Study Plan'!H$14:H$74, A5, 'Study Plan'!C$14:C$74)</f>
        <v>27.5</v>
      </c>
    </row>
    <row r="6" spans="1:2" x14ac:dyDescent="0.35">
      <c r="A6" s="39" t="s">
        <v>61</v>
      </c>
      <c r="B6" s="39">
        <f>SUMIF('Study Plan'!H$14:H$74, A6, 'Study Plan'!C$14:C$74)</f>
        <v>0</v>
      </c>
    </row>
    <row r="7" spans="1:2" x14ac:dyDescent="0.35">
      <c r="A7" s="39" t="s">
        <v>62</v>
      </c>
      <c r="B7" s="39">
        <f>SUMIF('Study Plan'!H$14:H$74, A7, 'Study Plan'!C$14:C$74)</f>
        <v>0</v>
      </c>
    </row>
    <row r="8" spans="1:2" x14ac:dyDescent="0.35">
      <c r="A8" s="39" t="s">
        <v>130</v>
      </c>
      <c r="B8" s="39">
        <f>SUMIF('Study Plan'!H$14:H$74, A8, 'Study Plan'!C$14:C$74)</f>
        <v>0</v>
      </c>
    </row>
    <row r="9" spans="1:2" x14ac:dyDescent="0.35">
      <c r="A9" s="39" t="s">
        <v>131</v>
      </c>
      <c r="B9" s="39">
        <f>SUMIF('Study Plan'!H$14:H$74, A9, 'Study Plan'!C$14:C$74)</f>
        <v>0</v>
      </c>
    </row>
    <row r="10" spans="1:2" x14ac:dyDescent="0.35">
      <c r="A10" s="39" t="s">
        <v>138</v>
      </c>
      <c r="B10" s="39">
        <f>SUMIF('Study Plan'!H$14:H$74, A10, 'Study Plan'!C$14:C$74)</f>
        <v>0</v>
      </c>
    </row>
    <row r="11" spans="1:2" x14ac:dyDescent="0.35">
      <c r="A11" s="39" t="s">
        <v>139</v>
      </c>
      <c r="B11" s="39">
        <f>SUMIF('Study Plan'!H$14:H$74, A11, 'Study Plan'!C$14:C$74)</f>
        <v>0</v>
      </c>
    </row>
    <row r="12" spans="1:2" ht="15" thickBot="1" x14ac:dyDescent="0.4">
      <c r="A12" s="40"/>
      <c r="B12" s="40"/>
    </row>
    <row r="13" spans="1:2" x14ac:dyDescent="0.35">
      <c r="A13" t="s">
        <v>46</v>
      </c>
      <c r="B13">
        <f>SUM(B3:B11)</f>
        <v>60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6DD893-DB55-4A50-9167-B2E645318503}">
  <dimension ref="A1:E48"/>
  <sheetViews>
    <sheetView zoomScale="90" zoomScaleNormal="90" workbookViewId="0">
      <selection activeCell="I6" sqref="I6"/>
    </sheetView>
  </sheetViews>
  <sheetFormatPr defaultColWidth="8.81640625" defaultRowHeight="14.5" x14ac:dyDescent="0.35"/>
  <cols>
    <col min="1" max="1" width="21.6328125" customWidth="1"/>
    <col min="2" max="2" width="25.81640625" customWidth="1"/>
    <col min="3" max="3" width="9.1796875" customWidth="1"/>
    <col min="4" max="4" width="34.81640625" customWidth="1"/>
    <col min="5" max="5" width="8.08984375" customWidth="1"/>
    <col min="8" max="8" width="43.36328125" customWidth="1"/>
  </cols>
  <sheetData>
    <row r="1" spans="1:5" ht="18.5" x14ac:dyDescent="0.45">
      <c r="A1" s="72" t="s">
        <v>28</v>
      </c>
      <c r="B1" s="72"/>
      <c r="C1" s="72"/>
      <c r="D1" s="72"/>
    </row>
    <row r="2" spans="1:5" ht="18.5" x14ac:dyDescent="0.45">
      <c r="A2" s="13"/>
      <c r="B2" s="13"/>
      <c r="C2" s="13"/>
      <c r="D2" s="13"/>
    </row>
    <row r="4" spans="1:5" x14ac:dyDescent="0.35">
      <c r="A4" s="14" t="s">
        <v>29</v>
      </c>
      <c r="B4" s="14" t="s">
        <v>30</v>
      </c>
    </row>
    <row r="5" spans="1:5" ht="43.25" customHeight="1" x14ac:dyDescent="0.35">
      <c r="A5" s="22" t="s">
        <v>43</v>
      </c>
      <c r="B5" s="22" t="s">
        <v>44</v>
      </c>
      <c r="C5" s="23" t="s">
        <v>16</v>
      </c>
      <c r="D5" s="23" t="s">
        <v>128</v>
      </c>
      <c r="E5" s="23" t="s">
        <v>31</v>
      </c>
    </row>
    <row r="6" spans="1:5" x14ac:dyDescent="0.35">
      <c r="A6" s="8"/>
      <c r="B6" s="8"/>
      <c r="C6" s="8"/>
      <c r="D6" s="8"/>
      <c r="E6" s="8"/>
    </row>
    <row r="7" spans="1:5" x14ac:dyDescent="0.35">
      <c r="A7" s="8"/>
      <c r="B7" s="8"/>
      <c r="C7" s="8"/>
      <c r="D7" s="8"/>
      <c r="E7" s="8"/>
    </row>
    <row r="8" spans="1:5" x14ac:dyDescent="0.35">
      <c r="A8" s="8"/>
      <c r="B8" s="8"/>
      <c r="C8" s="8"/>
      <c r="D8" s="8"/>
      <c r="E8" s="8"/>
    </row>
    <row r="9" spans="1:5" x14ac:dyDescent="0.35">
      <c r="A9" s="8"/>
      <c r="B9" s="8"/>
      <c r="C9" s="8"/>
      <c r="D9" s="8"/>
      <c r="E9" s="8"/>
    </row>
    <row r="10" spans="1:5" x14ac:dyDescent="0.35">
      <c r="A10" s="8"/>
      <c r="B10" s="8"/>
      <c r="C10" s="8"/>
      <c r="D10" s="8"/>
      <c r="E10" s="8"/>
    </row>
    <row r="11" spans="1:5" x14ac:dyDescent="0.35">
      <c r="A11" s="8"/>
      <c r="B11" s="8"/>
      <c r="C11" s="8"/>
      <c r="D11" s="8"/>
      <c r="E11" s="8"/>
    </row>
    <row r="12" spans="1:5" x14ac:dyDescent="0.35">
      <c r="A12" s="8"/>
      <c r="B12" s="8"/>
      <c r="C12" s="8"/>
      <c r="D12" s="8"/>
      <c r="E12" s="8"/>
    </row>
    <row r="13" spans="1:5" x14ac:dyDescent="0.35">
      <c r="A13" s="8"/>
      <c r="B13" s="8"/>
      <c r="C13" s="8"/>
      <c r="D13" s="8"/>
      <c r="E13" s="8"/>
    </row>
    <row r="14" spans="1:5" x14ac:dyDescent="0.35">
      <c r="A14" s="8"/>
      <c r="B14" s="8"/>
      <c r="C14" s="8"/>
      <c r="D14" s="8"/>
      <c r="E14" s="8"/>
    </row>
    <row r="15" spans="1:5" x14ac:dyDescent="0.35">
      <c r="A15" s="8"/>
      <c r="B15" s="8"/>
      <c r="C15" s="8"/>
      <c r="D15" s="8"/>
      <c r="E15" s="8"/>
    </row>
    <row r="16" spans="1:5" x14ac:dyDescent="0.35">
      <c r="A16" s="8"/>
      <c r="B16" s="8"/>
      <c r="C16" s="8"/>
      <c r="D16" s="8"/>
      <c r="E16" s="8"/>
    </row>
    <row r="17" spans="1:5" x14ac:dyDescent="0.35">
      <c r="A17" s="8"/>
      <c r="B17" s="8"/>
      <c r="C17" s="8"/>
      <c r="D17" s="8"/>
      <c r="E17" s="8"/>
    </row>
    <row r="18" spans="1:5" x14ac:dyDescent="0.35">
      <c r="A18" s="8"/>
      <c r="B18" s="8"/>
      <c r="C18" s="8"/>
      <c r="D18" s="8"/>
      <c r="E18" s="8"/>
    </row>
    <row r="19" spans="1:5" x14ac:dyDescent="0.35">
      <c r="A19" s="8"/>
      <c r="B19" s="8"/>
      <c r="C19" s="8"/>
      <c r="D19" s="8"/>
      <c r="E19" s="8"/>
    </row>
    <row r="21" spans="1:5" x14ac:dyDescent="0.35">
      <c r="B21" s="14" t="s">
        <v>32</v>
      </c>
      <c r="C21" s="24">
        <f>SUM(C6:C19)</f>
        <v>0</v>
      </c>
    </row>
    <row r="24" spans="1:5" x14ac:dyDescent="0.35">
      <c r="A24" s="14" t="s">
        <v>33</v>
      </c>
      <c r="B24" s="14" t="s">
        <v>30</v>
      </c>
    </row>
    <row r="25" spans="1:5" ht="43.25" customHeight="1" x14ac:dyDescent="0.35">
      <c r="A25" s="22" t="s">
        <v>43</v>
      </c>
      <c r="B25" s="22" t="s">
        <v>44</v>
      </c>
      <c r="C25" s="23" t="s">
        <v>16</v>
      </c>
      <c r="D25" s="23" t="s">
        <v>128</v>
      </c>
      <c r="E25" s="23" t="s">
        <v>31</v>
      </c>
    </row>
    <row r="26" spans="1:5" x14ac:dyDescent="0.35">
      <c r="A26" s="8"/>
      <c r="B26" s="8"/>
      <c r="C26" s="8"/>
      <c r="D26" s="8"/>
      <c r="E26" s="8"/>
    </row>
    <row r="27" spans="1:5" x14ac:dyDescent="0.35">
      <c r="A27" s="8"/>
      <c r="B27" s="8"/>
      <c r="C27" s="8"/>
      <c r="D27" s="8"/>
      <c r="E27" s="8"/>
    </row>
    <row r="28" spans="1:5" x14ac:dyDescent="0.35">
      <c r="A28" s="8"/>
      <c r="B28" s="8"/>
      <c r="C28" s="8"/>
      <c r="D28" s="8"/>
      <c r="E28" s="8"/>
    </row>
    <row r="29" spans="1:5" x14ac:dyDescent="0.35">
      <c r="A29" s="8"/>
      <c r="B29" s="8"/>
      <c r="C29" s="8"/>
      <c r="D29" s="8"/>
      <c r="E29" s="8"/>
    </row>
    <row r="30" spans="1:5" x14ac:dyDescent="0.35">
      <c r="A30" s="8"/>
      <c r="B30" s="8"/>
      <c r="C30" s="8"/>
      <c r="D30" s="8"/>
      <c r="E30" s="8"/>
    </row>
    <row r="31" spans="1:5" x14ac:dyDescent="0.35">
      <c r="A31" s="8"/>
      <c r="B31" s="8"/>
      <c r="C31" s="8"/>
      <c r="D31" s="8"/>
      <c r="E31" s="8"/>
    </row>
    <row r="32" spans="1:5" x14ac:dyDescent="0.35">
      <c r="A32" s="8"/>
      <c r="B32" s="8"/>
      <c r="C32" s="8"/>
      <c r="D32" s="8"/>
      <c r="E32" s="8"/>
    </row>
    <row r="33" spans="1:5" x14ac:dyDescent="0.35">
      <c r="A33" s="8"/>
      <c r="B33" s="8"/>
      <c r="C33" s="8"/>
      <c r="D33" s="8"/>
      <c r="E33" s="8"/>
    </row>
    <row r="34" spans="1:5" x14ac:dyDescent="0.35">
      <c r="A34" s="8"/>
      <c r="B34" s="8"/>
      <c r="C34" s="8"/>
      <c r="D34" s="8"/>
      <c r="E34" s="8"/>
    </row>
    <row r="35" spans="1:5" x14ac:dyDescent="0.35">
      <c r="A35" s="8"/>
      <c r="B35" s="8"/>
      <c r="C35" s="8"/>
      <c r="D35" s="8"/>
      <c r="E35" s="8"/>
    </row>
    <row r="36" spans="1:5" x14ac:dyDescent="0.35">
      <c r="A36" s="8"/>
      <c r="B36" s="8"/>
      <c r="C36" s="8"/>
      <c r="D36" s="8"/>
      <c r="E36" s="8"/>
    </row>
    <row r="37" spans="1:5" x14ac:dyDescent="0.35">
      <c r="A37" s="8"/>
      <c r="B37" s="8"/>
      <c r="C37" s="8"/>
      <c r="D37" s="8"/>
      <c r="E37" s="8"/>
    </row>
    <row r="38" spans="1:5" x14ac:dyDescent="0.35">
      <c r="A38" s="8"/>
      <c r="B38" s="8"/>
      <c r="C38" s="8"/>
      <c r="D38" s="8"/>
      <c r="E38" s="8"/>
    </row>
    <row r="39" spans="1:5" x14ac:dyDescent="0.35">
      <c r="A39" s="8"/>
      <c r="B39" s="8"/>
      <c r="C39" s="8"/>
      <c r="D39" s="8"/>
      <c r="E39" s="8"/>
    </row>
    <row r="41" spans="1:5" x14ac:dyDescent="0.35">
      <c r="B41" s="14" t="s">
        <v>34</v>
      </c>
      <c r="C41" s="24">
        <f>SUM(C26:C39)</f>
        <v>0</v>
      </c>
    </row>
    <row r="43" spans="1:5" x14ac:dyDescent="0.35">
      <c r="B43" s="14" t="s">
        <v>35</v>
      </c>
      <c r="C43" s="24">
        <f>C21+C41</f>
        <v>0</v>
      </c>
      <c r="D43" s="25" t="s">
        <v>36</v>
      </c>
      <c r="E43" s="26">
        <f>'Study Plan'!$B$74+'Extension Semesters'!C43</f>
        <v>0</v>
      </c>
    </row>
    <row r="45" spans="1:5" ht="15" thickBot="1" x14ac:dyDescent="0.4"/>
    <row r="46" spans="1:5" x14ac:dyDescent="0.35">
      <c r="A46" s="27"/>
      <c r="B46" s="28"/>
      <c r="C46" s="28"/>
      <c r="D46" s="28"/>
      <c r="E46" s="29"/>
    </row>
    <row r="47" spans="1:5" ht="15" thickBot="1" x14ac:dyDescent="0.4">
      <c r="A47" s="30" t="s">
        <v>39</v>
      </c>
      <c r="B47" s="14"/>
      <c r="C47" s="31"/>
      <c r="E47" s="32"/>
    </row>
    <row r="48" spans="1:5" ht="15" thickBot="1" x14ac:dyDescent="0.4">
      <c r="A48" s="33"/>
      <c r="B48" s="34"/>
      <c r="C48" s="34"/>
      <c r="D48" s="34"/>
      <c r="E48" s="35"/>
    </row>
  </sheetData>
  <mergeCells count="1">
    <mergeCell ref="A1:D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D79291C0EA94F4D945278AFB7526E8F" ma:contentTypeVersion="13" ma:contentTypeDescription="Create a new document." ma:contentTypeScope="" ma:versionID="61be2d8e37469d49846136b4e2d8c328">
  <xsd:schema xmlns:xsd="http://www.w3.org/2001/XMLSchema" xmlns:xs="http://www.w3.org/2001/XMLSchema" xmlns:p="http://schemas.microsoft.com/office/2006/metadata/properties" xmlns:ns2="e53f908f-34e7-4c58-a4c8-d6911175ab2e" xmlns:ns3="526da30d-7ad6-4d2a-afe1-524778b907d1" targetNamespace="http://schemas.microsoft.com/office/2006/metadata/properties" ma:root="true" ma:fieldsID="79288647e76a8af6608f6b106f75d2da" ns2:_="" ns3:_="">
    <xsd:import namespace="e53f908f-34e7-4c58-a4c8-d6911175ab2e"/>
    <xsd:import namespace="526da30d-7ad6-4d2a-afe1-524778b907d1"/>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53f908f-34e7-4c58-a4c8-d6911175ab2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f4681046-6e08-4508-887b-d7ffc39f8683"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26da30d-7ad6-4d2a-afe1-524778b907d1"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e53f908f-34e7-4c58-a4c8-d6911175ab2e">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88CD88A-C483-4084-B6BF-1EDF4F1353D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53f908f-34e7-4c58-a4c8-d6911175ab2e"/>
    <ds:schemaRef ds:uri="526da30d-7ad6-4d2a-afe1-524778b907d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9C74956-0EAC-4B68-AA88-4D7399767459}">
  <ds:schemaRefs>
    <ds:schemaRef ds:uri="http://schemas.microsoft.com/office/2006/metadata/properties"/>
    <ds:schemaRef ds:uri="http://schemas.microsoft.com/office/infopath/2007/PartnerControls"/>
    <ds:schemaRef ds:uri="e53f908f-34e7-4c58-a4c8-d6911175ab2e"/>
  </ds:schemaRefs>
</ds:datastoreItem>
</file>

<file path=customXml/itemProps3.xml><?xml version="1.0" encoding="utf-8"?>
<ds:datastoreItem xmlns:ds="http://schemas.openxmlformats.org/officeDocument/2006/customXml" ds:itemID="{4101A915-A268-48A8-9810-1BA9034A201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Study Plan</vt:lpstr>
      <vt:lpstr>Entry Advising Form</vt:lpstr>
      <vt:lpstr>Workload Balance</vt:lpstr>
      <vt:lpstr>Extension Semesters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Ahrens, Mareike</dc:creator>
  <cp:lastModifiedBy>Abo Alatta, Nina</cp:lastModifiedBy>
  <cp:lastPrinted>2019-12-05T14:06:50Z</cp:lastPrinted>
  <dcterms:created xsi:type="dcterms:W3CDTF">2019-11-26T14:01:12Z</dcterms:created>
  <dcterms:modified xsi:type="dcterms:W3CDTF">2025-08-07T08:09:31Z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0x0101002D79291C0EA94F4D945278AFB7526E8F</vt:lpwstr>
  </property>
  <property fmtid="{D5CDD505-2E9C-101B-9397-08002B2CF9AE}" pid="3" name="Order">
    <vt:r8>592900</vt:r8>
  </property>
  <property fmtid="{D5CDD505-2E9C-101B-9397-08002B2CF9AE}" pid="4" name="xd_Signature">
    <vt:bool>false</vt:bool>
  </property>
  <property fmtid="{D5CDD505-2E9C-101B-9397-08002B2CF9AE}" pid="5" name="xd_ProgID">
    <vt:lpwstr/>
  </property>
  <property fmtid="{D5CDD505-2E9C-101B-9397-08002B2CF9AE}" pid="6" name="_ExtendedDescription">
    <vt:lpwstr/>
  </property>
  <property fmtid="{D5CDD505-2E9C-101B-9397-08002B2CF9AE}" pid="7" name="TriggerFlowInfo">
    <vt:lpwstr/>
  </property>
  <property fmtid="{D5CDD505-2E9C-101B-9397-08002B2CF9AE}" pid="8" name="ComplianceAssetId">
    <vt:lpwstr/>
  </property>
  <property fmtid="{D5CDD505-2E9C-101B-9397-08002B2CF9AE}" pid="9" name="TemplateUrl">
    <vt:lpwstr/>
  </property>
  <property fmtid="{D5CDD505-2E9C-101B-9397-08002B2CF9AE}" pid="10" name="MediaServiceImageTags">
    <vt:lpwstr/>
  </property>
</Properties>
</file>