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181" documentId="13_ncr:1_{8B2A9FA4-F463-4B30-974C-5F35E7EDDDCB}" xr6:coauthVersionLast="47" xr6:coauthVersionMax="47" xr10:uidLastSave="{B0C76DE3-59FC-4B51-A969-FD5A773C0437}"/>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B8" i="3"/>
  <c r="B7" i="3"/>
  <c r="B6" i="3"/>
  <c r="B5" i="3"/>
  <c r="B4" i="3"/>
  <c r="B3" i="3"/>
  <c r="A19" i="1"/>
  <c r="F47" i="1"/>
  <c r="E47" i="1"/>
  <c r="A47" i="1"/>
  <c r="F46" i="1"/>
  <c r="E46" i="1"/>
  <c r="A46" i="1"/>
  <c r="F54" i="1" l="1"/>
  <c r="E54" i="1"/>
  <c r="F53" i="1"/>
  <c r="E53" i="1"/>
  <c r="F52" i="1"/>
  <c r="E52" i="1"/>
  <c r="F51" i="1"/>
  <c r="E51" i="1"/>
  <c r="F50" i="1"/>
  <c r="E50" i="1"/>
  <c r="B9" i="3" l="1"/>
  <c r="B10" i="3"/>
  <c r="F67" i="1" l="1"/>
  <c r="E67" i="1"/>
  <c r="F66" i="1"/>
  <c r="E66" i="1"/>
  <c r="F65" i="1"/>
  <c r="E65" i="1"/>
  <c r="F64" i="1"/>
  <c r="E64" i="1"/>
  <c r="F63" i="1"/>
  <c r="E63" i="1"/>
  <c r="F62" i="1"/>
  <c r="E62" i="1"/>
  <c r="F61" i="1"/>
  <c r="E61" i="1"/>
  <c r="A8" i="4" l="1"/>
  <c r="A5" i="4"/>
  <c r="A25" i="4"/>
  <c r="A24" i="4"/>
  <c r="F19" i="1"/>
  <c r="E19" i="1"/>
  <c r="F18" i="1"/>
  <c r="E18" i="1"/>
  <c r="E14" i="1"/>
  <c r="F14" i="1"/>
  <c r="E15" i="1"/>
  <c r="F15" i="1"/>
  <c r="E16" i="1"/>
  <c r="F16" i="1"/>
  <c r="E17" i="1"/>
  <c r="F17" i="1"/>
  <c r="B8" i="4"/>
  <c r="B7" i="4"/>
  <c r="A7" i="4"/>
  <c r="B6" i="4"/>
  <c r="A6" i="4"/>
  <c r="B5" i="4"/>
  <c r="B4" i="4"/>
  <c r="A4" i="4"/>
  <c r="B3" i="4"/>
  <c r="A3" i="4"/>
  <c r="B25" i="4"/>
  <c r="B24" i="4"/>
  <c r="B20" i="4"/>
  <c r="B19" i="4"/>
  <c r="A20" i="4"/>
  <c r="A19" i="4"/>
  <c r="F34" i="1"/>
  <c r="E34" i="1"/>
  <c r="F33" i="1"/>
  <c r="E33" i="1"/>
  <c r="F32" i="1"/>
  <c r="E32" i="1"/>
  <c r="F41" i="1"/>
  <c r="E41" i="1"/>
  <c r="F40" i="1"/>
  <c r="E40" i="1"/>
  <c r="F39" i="1"/>
  <c r="E39" i="1"/>
  <c r="F38" i="1"/>
  <c r="E38" i="1"/>
  <c r="F78" i="1"/>
  <c r="F77" i="1"/>
  <c r="E78" i="1"/>
  <c r="E77" i="1"/>
  <c r="F71" i="1"/>
  <c r="F72" i="1"/>
  <c r="F73" i="1"/>
  <c r="E71" i="1"/>
  <c r="E72" i="1"/>
  <c r="E73" i="1"/>
  <c r="F24" i="1"/>
  <c r="F25" i="1"/>
  <c r="F26" i="1"/>
  <c r="F27" i="1"/>
  <c r="F28" i="1"/>
  <c r="F29" i="1"/>
  <c r="F30" i="1"/>
  <c r="F31" i="1"/>
  <c r="E24" i="1"/>
  <c r="E25" i="1"/>
  <c r="E26" i="1"/>
  <c r="E27" i="1"/>
  <c r="E28" i="1"/>
  <c r="E29" i="1"/>
  <c r="E30" i="1"/>
  <c r="E31" i="1"/>
  <c r="E23" i="1"/>
  <c r="F23" i="1"/>
  <c r="C41" i="2"/>
  <c r="C21" i="2"/>
  <c r="C43" i="2" s="1"/>
  <c r="C10" i="4" l="1"/>
  <c r="D14" i="4"/>
  <c r="D12" i="4"/>
  <c r="B82" i="1"/>
  <c r="E43" i="2" s="1"/>
  <c r="H82" i="1"/>
  <c r="J85" i="1" s="1"/>
  <c r="B12" i="3"/>
  <c r="J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BC4D24E9-61B2-446F-B5C9-1BB37539CCF9}">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6" authorId="0" shapeId="0" xr:uid="{C8B87248-1809-47CE-97E9-42F6C8C5226E}">
      <text>
        <r>
          <rPr>
            <b/>
            <sz val="9"/>
            <color indexed="81"/>
            <rFont val="Tahoma"/>
            <family val="2"/>
          </rPr>
          <t>If applicable:  Replace with minor CORE module</t>
        </r>
        <r>
          <rPr>
            <sz val="9"/>
            <color indexed="81"/>
            <rFont val="Tahoma"/>
            <family val="2"/>
          </rPr>
          <t xml:space="preserve">
</t>
        </r>
      </text>
    </comment>
    <comment ref="H28" authorId="0" shapeId="0" xr:uid="{26B877A9-E719-402E-AB54-A70501B45905}">
      <text>
        <r>
          <rPr>
            <b/>
            <sz val="9"/>
            <color indexed="81"/>
            <rFont val="Tahoma"/>
            <family val="2"/>
          </rPr>
          <t>If applicable:  Replace with minor  CORE module, BUT take as specialization module in year 3</t>
        </r>
        <r>
          <rPr>
            <sz val="9"/>
            <color indexed="81"/>
            <rFont val="Tahoma"/>
            <family val="2"/>
          </rPr>
          <t xml:space="preserve">
</t>
        </r>
      </text>
    </comment>
    <comment ref="H32" authorId="0" shapeId="0" xr:uid="{20568198-C51E-4698-84BC-495B9E7CD5E9}">
      <text>
        <r>
          <rPr>
            <b/>
            <sz val="9"/>
            <color indexed="81"/>
            <rFont val="Tahoma"/>
            <family val="2"/>
          </rPr>
          <t>The Study Program Handbooks list the default minor modules and their respective CPs.</t>
        </r>
        <r>
          <rPr>
            <sz val="9"/>
            <color indexed="81"/>
            <rFont val="Tahoma"/>
            <family val="2"/>
          </rPr>
          <t xml:space="preserve">
</t>
        </r>
      </text>
    </comment>
    <comment ref="H41" authorId="0" shapeId="0" xr:uid="{B063CDB7-80E4-4ACE-ABAA-147C364256DC}">
      <text>
        <r>
          <rPr>
            <b/>
            <sz val="9"/>
            <color indexed="81"/>
            <rFont val="Tahoma"/>
            <family val="2"/>
          </rPr>
          <t>If applicable:  Replace with minor CORE module</t>
        </r>
        <r>
          <rPr>
            <sz val="9"/>
            <color indexed="81"/>
            <rFont val="Tahoma"/>
            <family val="2"/>
          </rPr>
          <t xml:space="preserve">
</t>
        </r>
      </text>
    </comment>
    <comment ref="F61" authorId="0" shapeId="0" xr:uid="{6254FBA9-E1BD-4ECD-A5DA-0B3B1925B8F3}">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71" authorId="0" shapeId="0" xr:uid="{F55F8379-C665-46F5-BBB9-E18508DA201E}">
      <text>
        <r>
          <rPr>
            <b/>
            <sz val="9"/>
            <color indexed="81"/>
            <rFont val="Tahoma"/>
            <family val="2"/>
          </rPr>
          <t xml:space="preserve">If replaced with minor in CORE = mandatory as specialization module;
otherwise enter alternative specialization module
</t>
        </r>
        <r>
          <rPr>
            <sz val="9"/>
            <color indexed="81"/>
            <rFont val="Tahoma"/>
            <family val="2"/>
          </rPr>
          <t xml:space="preserve">
</t>
        </r>
      </text>
    </comment>
    <comment ref="B89"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<sst xmlns="http://schemas.openxmlformats.org/spreadsheetml/2006/main" count="437" uniqueCount="230">
  <si>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</si>
  <si>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</si>
  <si>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</si>
  <si>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</si>
  <si>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</si>
  <si>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</si>
  <si>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</si>
  <si>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</si>
  <si>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</si>
  <si>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</si>
  <si>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</si>
  <si>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</si>
  <si>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</si>
  <si>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</si>
  <si>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</si>
  <si>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</si>
  <si>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</si>
  <si>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</si>
  <si>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</si>
  <si>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</si>
  <si>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</si>
  <si>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</si>
  <si>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</si>
  <si>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Fall xxxx</t>
  </si>
  <si>
    <t>Spring xxxx</t>
  </si>
  <si>
    <t>Specialization</t>
  </si>
  <si>
    <t>CH-100</t>
  </si>
  <si>
    <t>General Biochemistry</t>
  </si>
  <si>
    <t>General &amp; Inorganic Chemistry</t>
  </si>
  <si>
    <t>CH-120</t>
  </si>
  <si>
    <t>CH-111</t>
  </si>
  <si>
    <t>General Organic Chemistry</t>
  </si>
  <si>
    <t xml:space="preserve">Mathematical Concepts for the Sciences </t>
  </si>
  <si>
    <t>Physics for the Natural Sciences</t>
  </si>
  <si>
    <t>Plant Metabolites and Natural Products</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</si>
  <si>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</si>
  <si>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</si>
  <si>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</si>
  <si>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</si>
  <si>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</si>
  <si>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</si>
  <si>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</si>
  <si>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</si>
  <si>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Overview Extension Semesters</t>
  </si>
  <si>
    <t>Semester 7</t>
  </si>
  <si>
    <t>SP / F 20xx</t>
  </si>
  <si>
    <t>Course Name</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</si>
  <si>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</si>
  <si>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</si>
  <si>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</si>
  <si>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</si>
  <si>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</si>
  <si>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</si>
  <si>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</si>
  <si>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</si>
  <si>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</si>
  <si>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</si>
  <si>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</si>
  <si>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</si>
  <si>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CA-BCCB-800-T</t>
  </si>
  <si>
    <t>CA-BCCB-800-S</t>
  </si>
  <si>
    <t>CH-101</t>
  </si>
  <si>
    <t>General Cell Biology</t>
  </si>
  <si>
    <t>Module Number</t>
  </si>
  <si>
    <t>Module Name</t>
  </si>
  <si>
    <t>Workload CP</t>
  </si>
  <si>
    <t>Total</t>
  </si>
  <si>
    <t>Status</t>
  </si>
  <si>
    <t>m</t>
  </si>
  <si>
    <t>me</t>
  </si>
  <si>
    <t>Methods modules</t>
  </si>
  <si>
    <t>Logic</t>
  </si>
  <si>
    <t>Causation /Correlation</t>
  </si>
  <si>
    <t>Linear Model- Matrices/ Complex Problem Solving</t>
  </si>
  <si>
    <t>CO-XXX</t>
  </si>
  <si>
    <t>Fall / Spring xxxx</t>
  </si>
  <si>
    <r>
      <t xml:space="preserve">Total Credits required: 20 / </t>
    </r>
    <r>
      <rPr>
        <b/>
        <sz val="11"/>
        <color rgb="FFFF0000"/>
        <rFont val="Calibri"/>
        <family val="2"/>
        <scheme val="minor"/>
      </rPr>
      <t>15 in case of minor</t>
    </r>
  </si>
  <si>
    <t>Choice Modules</t>
  </si>
  <si>
    <t>CH-132</t>
  </si>
  <si>
    <t>Fundamentals of Earth Sciences</t>
  </si>
  <si>
    <t>CH-133</t>
  </si>
  <si>
    <t>Environmental Systems &amp; Global Change</t>
  </si>
  <si>
    <t>Major Change option after 1 semester based on free Choice module selection:</t>
  </si>
  <si>
    <t>Major Change option after 1 year based on free Choice module selection:</t>
  </si>
  <si>
    <t xml:space="preserve"> Methods Modules</t>
  </si>
  <si>
    <t>Module No.</t>
  </si>
  <si>
    <t>Free Choice Modules Fall</t>
  </si>
  <si>
    <t>Module No.2</t>
  </si>
  <si>
    <t>Free Choice Modules Spring</t>
  </si>
  <si>
    <t>Minor Options</t>
  </si>
  <si>
    <t>Major Change Options after 1 semester</t>
  </si>
  <si>
    <t>Major Change Options after 1 year</t>
  </si>
  <si>
    <t>CH-121</t>
  </si>
  <si>
    <t>Introduction to Biotechnology</t>
  </si>
  <si>
    <t>IRPH</t>
  </si>
  <si>
    <t>CH-140</t>
  </si>
  <si>
    <t>Classical Physics</t>
  </si>
  <si>
    <t>CH-141</t>
  </si>
  <si>
    <t>Modern Physics</t>
  </si>
  <si>
    <t>CH-241</t>
  </si>
  <si>
    <t>General Logistics</t>
  </si>
  <si>
    <t>CH-240</t>
  </si>
  <si>
    <t>General Industrial Engineering</t>
  </si>
  <si>
    <t>CH-330</t>
  </si>
  <si>
    <t>CH-700</t>
  </si>
  <si>
    <t>Introduction to Data Science</t>
  </si>
  <si>
    <t>CH-331</t>
  </si>
  <si>
    <t>Introduction to Modern European History</t>
  </si>
  <si>
    <t>CH-701</t>
  </si>
  <si>
    <t>Data Structures &amp; Processing</t>
  </si>
  <si>
    <t>CH-110</t>
  </si>
  <si>
    <t>CH-210</t>
  </si>
  <si>
    <t>CH-340</t>
  </si>
  <si>
    <t>General Medicinal Chemistry &amp; Chemical Biology</t>
  </si>
  <si>
    <t>General Electrical Engineering I</t>
  </si>
  <si>
    <t>Essentials of Cognitive Psychology</t>
  </si>
  <si>
    <t>CH-211</t>
  </si>
  <si>
    <t>CH-341</t>
  </si>
  <si>
    <t>General Electrical Engineering II</t>
  </si>
  <si>
    <t>Core Algorithms &amp; Data Structures</t>
  </si>
  <si>
    <t>Essentials of Social Psychology</t>
  </si>
  <si>
    <t xml:space="preserve">Minor Option based on free Choice module selection: </t>
  </si>
  <si>
    <t>Language &amp; Humanities Modules</t>
  </si>
  <si>
    <t>Total Credits required: 5</t>
  </si>
  <si>
    <t>New Skills Modules</t>
  </si>
  <si>
    <t>Total Credits required: 20</t>
  </si>
  <si>
    <t>MCCB</t>
  </si>
  <si>
    <t>ESSMER</t>
  </si>
  <si>
    <t>PHDS</t>
  </si>
  <si>
    <t>IEM</t>
  </si>
  <si>
    <t>ISCP</t>
  </si>
  <si>
    <t>Data Science</t>
  </si>
  <si>
    <t xml:space="preserve">IRPH </t>
  </si>
  <si>
    <t>Fall 2025</t>
  </si>
  <si>
    <t>Spring 2026</t>
  </si>
  <si>
    <t>Fall 2026</t>
  </si>
  <si>
    <t>Spring 2027</t>
  </si>
  <si>
    <t xml:space="preserve">Analytical Methods </t>
  </si>
  <si>
    <t>CO-423</t>
  </si>
  <si>
    <t>CO-424</t>
  </si>
  <si>
    <t>CO-443</t>
  </si>
  <si>
    <t>CH-150</t>
  </si>
  <si>
    <t>CH-310</t>
  </si>
  <si>
    <t>Analysis</t>
  </si>
  <si>
    <t>Microeconomics</t>
  </si>
  <si>
    <t>CH-231</t>
  </si>
  <si>
    <t>CH-321</t>
  </si>
  <si>
    <t>Algorithms &amp; Data Structures</t>
  </si>
  <si>
    <t>Major: CBT</t>
  </si>
  <si>
    <t>CO-440</t>
  </si>
  <si>
    <t>Physical Chemistry</t>
  </si>
  <si>
    <t>CO-441</t>
  </si>
  <si>
    <t>Industrial Biotechnology</t>
  </si>
  <si>
    <t>CO-442</t>
  </si>
  <si>
    <t>Advanced Inorganic Chemistry</t>
  </si>
  <si>
    <t>Scientific Software and Databases</t>
  </si>
  <si>
    <t>CO-444</t>
  </si>
  <si>
    <t>Bioprocess Engineering</t>
  </si>
  <si>
    <t>CO-445</t>
  </si>
  <si>
    <t>Advanced Biotechnology Lab</t>
  </si>
  <si>
    <t>CO-446</t>
  </si>
  <si>
    <t xml:space="preserve">Inorganic and Physical Chemistry </t>
  </si>
  <si>
    <t>Advanced Organic Chemistry</t>
  </si>
  <si>
    <t>Advanced Organic &amp; Analytical Chemistry</t>
  </si>
  <si>
    <t xml:space="preserve">Spring  xxxx </t>
  </si>
  <si>
    <r>
      <t xml:space="preserve">Total Credits required: 45 / </t>
    </r>
    <r>
      <rPr>
        <b/>
        <sz val="11"/>
        <color rgb="FFFF0000"/>
        <rFont val="Calibri"/>
        <family val="2"/>
        <scheme val="minor"/>
      </rPr>
      <t>50</t>
    </r>
    <r>
      <rPr>
        <b/>
        <sz val="11"/>
        <color theme="1"/>
        <rFont val="Calibri"/>
        <family val="2"/>
        <scheme val="minor"/>
      </rPr>
      <t xml:space="preserve"> </t>
    </r>
    <r>
      <rPr>
        <b/>
        <sz val="11"/>
        <color rgb="FFFF0000"/>
        <rFont val="Calibri"/>
        <family val="2"/>
        <scheme val="minor"/>
      </rPr>
      <t>(in case of minor)</t>
    </r>
  </si>
  <si>
    <t>CAS-S-CBT-80X</t>
  </si>
  <si>
    <t>Fall /Spring xxxx</t>
  </si>
  <si>
    <t>CTNS-NSK-01/02</t>
  </si>
  <si>
    <t xml:space="preserve">CTNS-NSK-03/04  </t>
  </si>
  <si>
    <t xml:space="preserve">CTNS-NSK-07/08 </t>
  </si>
  <si>
    <t>CTNS-NSK-05/06</t>
  </si>
  <si>
    <t>CTNS-CIP-10/ CTNS-NSK-09</t>
  </si>
  <si>
    <t>CTMS-MET-07</t>
  </si>
  <si>
    <t>CTMS-SCI-17</t>
  </si>
  <si>
    <t>CTMS-SCI-16</t>
  </si>
  <si>
    <t>CTMS-SCI-18</t>
  </si>
  <si>
    <t>BCCB</t>
  </si>
  <si>
    <t>Introduction to International Relations Theory</t>
  </si>
  <si>
    <t>Development in JVM Languages</t>
  </si>
  <si>
    <t>SDT-103</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</si>
  <si>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</si>
  <si>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</si>
  <si>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</si>
  <si>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</si>
  <si>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</si>
  <si>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</si>
  <si>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</si>
  <si>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</si>
  <si>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</si>
  <si>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</si>
  <si>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</si>
  <si>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</si>
  <si>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</si>
  <si>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</si>
  <si>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</si>
  <si>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</si>
  <si>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</si>
  <si>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</si>
  <si>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</si>
  <si>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Argumentation, Data Visualization &amp; Communication</t>
  </si>
  <si>
    <t>Community Impact Project/ Agency, Leadership &amp; Accountability</t>
  </si>
  <si>
    <t>Function in the curriculum (Choice, Core, Methods, New Skills, Language/ Humanities)</t>
  </si>
  <si>
    <t>CTNS-CIP-10: Fall xxxx or Spring xxxx CTNS-NSK-09: Spring xxxx</t>
  </si>
  <si>
    <t>CH-221</t>
  </si>
  <si>
    <t>Mathematical &amp; Physical Foundations of Robotics I</t>
  </si>
  <si>
    <t>SDT-104</t>
  </si>
  <si>
    <t>CH-212</t>
  </si>
  <si>
    <t>Foundations of Communications and Electronics</t>
  </si>
  <si>
    <t>CH-222</t>
  </si>
  <si>
    <t>Mathematical &amp; Physical Foundations of Robotics II</t>
  </si>
  <si>
    <t>SDT-102</t>
  </si>
  <si>
    <t>RIS</t>
  </si>
  <si>
    <t>ECE</t>
  </si>
  <si>
    <t>Fall 2027</t>
  </si>
  <si>
    <t>Spring 2028</t>
  </si>
  <si>
    <t>Introduction to the Social Sciences II</t>
  </si>
  <si>
    <t>Scientific Programming with Python</t>
  </si>
  <si>
    <t>Industrial Programming with Python</t>
  </si>
  <si>
    <t>SUS-101  </t>
  </si>
  <si>
    <t xml:space="preserve">Introduction to Sustainability </t>
  </si>
  <si>
    <t>SUS-102</t>
  </si>
  <si>
    <t xml:space="preserve">Global Change and Systems Thinking </t>
  </si>
  <si>
    <t>Sustainability</t>
  </si>
  <si>
    <t>Fall 2028</t>
  </si>
  <si>
    <t>Spring 2029</t>
  </si>
  <si>
    <t>AAS contact / date:</t>
  </si>
  <si>
    <t>Planned</t>
  </si>
  <si>
    <t xml:space="preserve">Study Plan for </t>
  </si>
  <si>
    <t>SDT-105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</si>
</sst>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color rgb="FFFF0000"/>
      <name val="Calibri"/>
      <family val="2"/>
      <scheme val="minor"/>
    </font>
    <font>
      <b/>
      <sz val="11"/>
      <name val="Calibri"/>
      <family val="2"/>
      <scheme val="minor"/>
    </font>
    <font>
      <sz val="11"/>
      <color theme="1"/>
      <name val="Calibri"/>
      <family val="2"/>
    </font>
    <font>
      <b/>
      <sz val="10"/>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rgb="FF000000"/>
      </patternFill>
    </fill>
    <fill>
      <patternFill patternType="solid">
        <fgColor rgb="FFFFFF00"/>
        <bgColor indexed="64"/>
      </patternFill>
    </fill>
  </fills>
  <borders count="2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s>
  <cellStyleXfs count="1">
    <xf numFmtId="0" fontId="0" fillId="0" borderId="0"/>
  </cellStyleXfs>
  <cellXfs count="109">
    <xf numFmtId="0" fontId="0" fillId="0" borderId="0" xfId="0"/>
    <xf numFmtId="0" fontId="0" fillId="0" borderId="1" xfId="0" applyBorder="1"/>
    <xf numFmtId="0" fontId="0" fillId="2" borderId="3" xfId="0" applyFill="1" applyBorder="1"/>
    <xf numFmtId="0" fontId="0" fillId="2" borderId="4"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0" borderId="5" xfId="0" applyBorder="1"/>
    <xf numFmtId="0" fontId="0" fillId="0" borderId="6" xfId="0" applyBorder="1"/>
    <xf numFmtId="0" fontId="0" fillId="0" borderId="7" xfId="0" applyBorder="1"/>
    <xf numFmtId="0" fontId="8" fillId="0" borderId="8" xfId="0" applyFont="1" applyBorder="1"/>
    <xf numFmtId="0" fontId="2" fillId="0" borderId="11" xfId="0" applyFont="1" applyBorder="1"/>
    <xf numFmtId="0" fontId="0" fillId="0" borderId="9" xfId="0" applyBorder="1"/>
    <xf numFmtId="0" fontId="0" fillId="0" borderId="10" xfId="0" applyBorder="1"/>
    <xf numFmtId="0" fontId="0" fillId="0" borderId="11" xfId="0" applyBorder="1"/>
    <xf numFmtId="0" fontId="0" fillId="0" borderId="12" xfId="0" applyBorder="1"/>
    <xf numFmtId="2" fontId="3" fillId="7" borderId="13"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1" fillId="3" borderId="2" xfId="0" applyNumberFormat="1" applyFont="1" applyFill="1" applyBorder="1" applyAlignment="1">
      <alignment wrapText="1"/>
    </xf>
    <xf numFmtId="2" fontId="13" fillId="3" borderId="2" xfId="0" applyNumberFormat="1" applyFont="1" applyFill="1" applyBorder="1" applyAlignment="1">
      <alignment wrapText="1"/>
    </xf>
    <xf numFmtId="0" fontId="0" fillId="0" borderId="2" xfId="0" applyBorder="1"/>
    <xf numFmtId="0" fontId="0" fillId="0" borderId="14" xfId="0" applyBorder="1"/>
    <xf numFmtId="1"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0" fillId="5" borderId="15" xfId="0" applyFill="1" applyBorder="1" applyAlignment="1" applyProtection="1">
      <alignment wrapText="1"/>
      <protection locked="0"/>
    </xf>
    <xf numFmtId="0" fontId="0" fillId="5" borderId="16" xfId="0" applyFill="1" applyBorder="1" applyAlignment="1" applyProtection="1">
      <alignment wrapText="1"/>
      <protection locked="0"/>
    </xf>
    <xf numFmtId="2" fontId="0" fillId="5" borderId="16" xfId="0" applyNumberFormat="1" applyFill="1" applyBorder="1" applyAlignment="1" applyProtection="1">
      <alignment wrapText="1"/>
      <protection locked="0"/>
    </xf>
    <xf numFmtId="2" fontId="0" fillId="5" borderId="17" xfId="0" applyNumberFormat="1" applyFill="1" applyBorder="1" applyAlignment="1" applyProtection="1">
      <alignment wrapText="1"/>
      <protection locked="0"/>
    </xf>
    <xf numFmtId="2" fontId="0" fillId="5" borderId="17" xfId="0" applyNumberFormat="1" applyFill="1" applyBorder="1" applyAlignment="1">
      <alignment wrapText="1"/>
    </xf>
    <xf numFmtId="0" fontId="0" fillId="5" borderId="18" xfId="0" applyFill="1" applyBorder="1" applyAlignment="1" applyProtection="1">
      <alignment wrapText="1"/>
      <protection locked="0"/>
    </xf>
    <xf numFmtId="0" fontId="0" fillId="5" borderId="19" xfId="0" applyFill="1" applyBorder="1" applyAlignment="1" applyProtection="1">
      <alignment wrapText="1"/>
      <protection locked="0"/>
    </xf>
    <xf numFmtId="2" fontId="0" fillId="5" borderId="20" xfId="0" applyNumberFormat="1" applyFill="1" applyBorder="1" applyAlignment="1" applyProtection="1">
      <alignment wrapText="1"/>
      <protection locked="0"/>
    </xf>
    <xf numFmtId="2" fontId="0" fillId="5" borderId="20" xfId="0" applyNumberFormat="1" applyFill="1" applyBorder="1" applyAlignment="1">
      <alignment wrapText="1"/>
    </xf>
    <xf numFmtId="0" fontId="0" fillId="5" borderId="21" xfId="0"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23" xfId="0" applyFill="1" applyBorder="1" applyAlignment="1" applyProtection="1">
      <alignment wrapText="1"/>
      <protection locked="0"/>
    </xf>
    <xf numFmtId="2" fontId="0" fillId="5" borderId="23" xfId="0" applyNumberFormat="1" applyFill="1" applyBorder="1" applyAlignment="1" applyProtection="1">
      <alignment wrapText="1"/>
      <protection locked="0"/>
    </xf>
    <xf numFmtId="2" fontId="0" fillId="5" borderId="23" xfId="0" applyNumberFormat="1" applyFill="1" applyBorder="1" applyAlignment="1">
      <alignment wrapText="1"/>
    </xf>
    <xf numFmtId="0" fontId="0" fillId="5" borderId="24" xfId="0" applyFill="1" applyBorder="1" applyAlignment="1" applyProtection="1">
      <alignment wrapText="1"/>
      <protection locked="0"/>
    </xf>
    <xf numFmtId="0" fontId="0" fillId="3" borderId="2" xfId="0" applyFill="1" applyBorder="1"/>
    <xf numFmtId="1" fontId="0" fillId="5" borderId="2" xfId="0" applyNumberFormat="1" applyFill="1" applyBorder="1"/>
    <xf numFmtId="0" fontId="0" fillId="5" borderId="2" xfId="0" applyFill="1" applyBorder="1"/>
    <xf numFmtId="0" fontId="15" fillId="0" borderId="0" xfId="0" applyFont="1"/>
    <xf numFmtId="0" fontId="14" fillId="0" borderId="0" xfId="0" applyFont="1"/>
    <xf numFmtId="1" fontId="0" fillId="5" borderId="2" xfId="0" applyNumberFormat="1" applyFill="1" applyBorder="1" applyAlignment="1">
      <alignment wrapText="1"/>
    </xf>
    <xf numFmtId="1" fontId="0" fillId="3" borderId="2" xfId="0" applyNumberFormat="1" applyFill="1" applyBorder="1"/>
    <xf numFmtId="1" fontId="0" fillId="3" borderId="2" xfId="0" applyNumberFormat="1" applyFill="1" applyBorder="1" applyAlignment="1">
      <alignment wrapText="1"/>
    </xf>
    <xf numFmtId="0" fontId="0" fillId="3" borderId="2" xfId="0" applyFill="1" applyBorder="1" applyAlignment="1">
      <alignment wrapText="1"/>
    </xf>
    <xf numFmtId="1" fontId="16" fillId="9" borderId="2" xfId="0" applyNumberFormat="1" applyFont="1" applyFill="1" applyBorder="1" applyAlignment="1">
      <alignment wrapText="1"/>
    </xf>
    <xf numFmtId="2" fontId="16" fillId="9" borderId="2" xfId="0" applyNumberFormat="1" applyFont="1" applyFill="1" applyBorder="1" applyAlignment="1">
      <alignment wrapText="1"/>
    </xf>
    <xf numFmtId="0" fontId="16" fillId="9" borderId="2" xfId="0" applyFont="1" applyFill="1" applyBorder="1" applyAlignment="1" applyProtection="1">
      <alignment wrapText="1"/>
      <protection locked="0"/>
    </xf>
    <xf numFmtId="1" fontId="13" fillId="3" borderId="2" xfId="0" applyNumberFormat="1" applyFont="1" applyFill="1" applyBorder="1" applyAlignment="1" applyProtection="1">
      <alignment wrapText="1"/>
      <protection locked="0"/>
    </xf>
    <xf numFmtId="2" fontId="13" fillId="3" borderId="2" xfId="0" applyNumberFormat="1" applyFont="1" applyFill="1" applyBorder="1" applyAlignment="1" applyProtection="1">
      <alignment wrapText="1"/>
      <protection locked="0"/>
    </xf>
    <xf numFmtId="1" fontId="0" fillId="3" borderId="20" xfId="0" applyNumberFormat="1" applyFill="1" applyBorder="1" applyAlignment="1" applyProtection="1">
      <alignment wrapText="1"/>
      <protection locked="0"/>
    </xf>
    <xf numFmtId="0" fontId="0" fillId="3" borderId="20" xfId="0" applyFill="1" applyBorder="1" applyAlignment="1" applyProtection="1">
      <alignment wrapText="1"/>
      <protection locked="0"/>
    </xf>
    <xf numFmtId="2" fontId="0" fillId="3" borderId="20" xfId="0" applyNumberFormat="1" applyFill="1" applyBorder="1" applyAlignment="1">
      <alignment wrapText="1"/>
    </xf>
    <xf numFmtId="164" fontId="0" fillId="3" borderId="2" xfId="0" applyNumberFormat="1" applyFill="1" applyBorder="1" applyAlignment="1">
      <alignment wrapText="1"/>
    </xf>
    <xf numFmtId="1" fontId="0" fillId="8" borderId="2" xfId="0" applyNumberFormat="1" applyFill="1" applyBorder="1"/>
    <xf numFmtId="0" fontId="13" fillId="0" borderId="0" xfId="0" applyFont="1"/>
    <xf numFmtId="0" fontId="13" fillId="10" borderId="0" xfId="0" applyFont="1" applyFill="1"/>
    <xf numFmtId="0" fontId="17" fillId="2" borderId="25" xfId="0" applyFont="1" applyFill="1" applyBorder="1"/>
    <xf numFmtId="0" fontId="3" fillId="2" borderId="25" xfId="0" applyFont="1" applyFill="1" applyBorder="1"/>
    <xf numFmtId="0" fontId="2" fillId="3" borderId="3" xfId="0" applyFont="1" applyFill="1" applyBorder="1" applyAlignment="1" applyProtection="1">
      <alignment horizontal="left" wrapText="1"/>
      <protection locked="0"/>
    </xf>
    <xf numFmtId="0" fontId="0" fillId="6" borderId="5" xfId="0" applyFill="1" applyBorder="1" applyAlignment="1">
      <alignment horizontal="left" wrapText="1"/>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10"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8" xfId="0" applyFill="1" applyBorder="1" applyAlignment="1">
      <alignment horizontal="left" wrapText="1"/>
    </xf>
    <xf numFmtId="0" fontId="0" fillId="6" borderId="0" xfId="0" applyFill="1" applyAlignment="1">
      <alignment horizontal="left" wrapText="1"/>
    </xf>
    <xf numFmtId="0" fontId="0" fillId="6" borderId="9"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3" fillId="0" borderId="0" xfId="0" applyFont="1" applyAlignment="1">
      <alignment horizontal="center"/>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11</xdr:row>
      <xdr:rowOff>155222</xdr:rowOff>
    </xdr:to>
    <xdr:sp macro="" textlink="">
      <xdr:nvSpPr>
        <xdr:cNvPr id="2" name="TextBox 1">
          <a:extLst>
            <a:ext uri="{FF2B5EF4-FFF2-40B4-BE49-F238E27FC236}">
              <a16:creationId xmlns:a16="http://schemas.microsoft.com/office/drawing/2014/main" id="{DFB01439-8147-4128-9F04-B864CEF32984}"/>
            </a:ext>
          </a:extLst>
        </xdr:cNvPr>
        <xdr:cNvSpPr txBox="1"/>
      </xdr:nvSpPr>
      <xdr:spPr>
        <a:xfrm>
          <a:off x="6651978" y="391583"/>
          <a:ext cx="4665133" cy="1830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twoCellAnchor>
    <xdr:from>
      <xdr:col>6</xdr:col>
      <xdr:colOff>12700</xdr:colOff>
      <xdr:row>20</xdr:row>
      <xdr:rowOff>171450</xdr:rowOff>
    </xdr:from>
    <xdr:to>
      <xdr:col>10</xdr:col>
      <xdr:colOff>596900</xdr:colOff>
      <xdr:row>26</xdr:row>
      <xdr:rowOff>0</xdr:rowOff>
    </xdr:to>
    <xdr:sp macro="" textlink="">
      <xdr:nvSpPr>
        <xdr:cNvPr id="3" name="TextBox 2">
          <a:extLst>
            <a:ext uri="{FF2B5EF4-FFF2-40B4-BE49-F238E27FC236}">
              <a16:creationId xmlns:a16="http://schemas.microsoft.com/office/drawing/2014/main" id="{A78DDD00-94E5-4807-98BA-90FD8D27ADFE}"/>
            </a:ext>
          </a:extLst>
        </xdr:cNvPr>
        <xdr:cNvSpPr txBox="1"/>
      </xdr:nvSpPr>
      <xdr:spPr>
        <a:xfrm>
          <a:off x="6661150" y="3956050"/>
          <a:ext cx="4667250"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a:t>
          </a:r>
          <a:r>
            <a:rPr lang="de-DE" sz="1100" b="1"/>
            <a:t>03.09.2025</a:t>
          </a:r>
          <a:r>
            <a:rPr lang="de-DE" sz="1100"/>
            <a:t>. If you have already started learning German, you will need to take a placement test to ensure you are allocated your correct level.</a:t>
          </a:r>
        </a:p>
      </xdr:txBody>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49A18B-E0F2-4C7A-A9FF-348B66D2081D}" name="Table1" displayName="Table1" ref="A1:D17" totalsRowShown="0">
  <autoFilter ref="A1:D17" xr:uid="{51FBA9E9-045F-4809-B92C-28E2871AF590}"/>
  <tableColumns count="4">
    <tableColumn id="1" xr3:uid="{90BAE97D-1FB9-46D0-9104-9F203E87264F}" name="Module No."/>
    <tableColumn id="2" xr3:uid="{339EA9F5-332D-4209-8A74-9F947427E818}" name="Free Choice Modules Fall"/>
    <tableColumn id="3" xr3:uid="{F70DA3D4-27CC-4BDC-98CD-5675A495DDDE}" name="Module No.2"/>
    <tableColumn id="4" xr3:uid="{1D42B7E7-C730-4E04-8CFF-2F5943DE1446}" name="Free Choice Modules Spring"/>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8F7596-982E-4649-AB8D-B8A8FF41B395}" name="Table2" displayName="Table2" ref="F1:F12" totalsRowShown="0">
  <autoFilter ref="F1:F12" xr:uid="{03B1B527-27FC-4CDA-AFC3-3C12ACE279FF}"/>
  <tableColumns count="1">
    <tableColumn id="1" xr3:uid="{B9B9B684-64E4-4D0F-83B1-C9FDBC30A543}" name="Minor Options"/>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2180B7-08CF-435B-9B11-6778F24230F0}" name="Table3" displayName="Table3" ref="H1:H5" totalsRowShown="0">
  <autoFilter ref="H1:H5" xr:uid="{2C45958C-7839-42BA-A745-1AEE9162ED30}"/>
  <tableColumns count="1">
    <tableColumn id="1" xr3:uid="{6475217C-4BB7-4F0F-886E-FEEBB542785D}" name="Major Change Options after 1 semester"/>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0608BF1-490A-4117-ABBF-F16608AD632E}" name="Table4" displayName="Table4" ref="I1:I5" totalsRowShown="0">
  <autoFilter ref="I1:I5" xr:uid="{633EADAF-A69E-4213-A5BD-DB7D72CF82B5}"/>
  <tableColumns count="1">
    <tableColumn id="1" xr3:uid="{EC925016-B5F4-4442-A4F9-14855AFB837A}" name="Major Change Options after 1 year"/>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7"/>
  <sheetViews>
    <sheetView tabSelected="1" zoomScale="80" zoomScaleNormal="80" workbookViewId="0">
      <selection activeCell="K71" sqref="K71"/>
    </sheetView>
  </sheetViews>
  <sheetFormatPr defaultColWidth="8.81640625" defaultRowHeight="14.5" x14ac:dyDescent="0.35"/>
  <cols>
    <col min="1" max="1" width="17.90625" customWidth="1"/>
    <col min="2" max="2" width="35.90625" customWidth="1"/>
    <col min="3" max="3" width="10.90625" customWidth="1"/>
    <col min="4" max="4" width="13" customWidth="1"/>
    <col min="8" max="8" width="34.81640625" customWidth="1"/>
    <col min="9" max="9" width="24.81640625" customWidth="1"/>
    <col min="10" max="10" width="14.81640625" customWidth="1"/>
    <col min="11" max="11" width="13.1796875" customWidth="1"/>
  </cols>
  <sheetData>
    <row r="1" spans="1:10" ht="21" customHeight="1" x14ac:dyDescent="0.45">
      <c r="A1" s="88" t="s">
        <v>228</v>
      </c>
      <c r="B1" s="89" t="s">
        <v>0</v>
      </c>
      <c r="C1" s="89"/>
      <c r="D1" s="89"/>
      <c r="E1" s="2"/>
      <c r="F1" s="2"/>
      <c r="G1" s="2"/>
      <c r="H1" s="22" t="s">
        <v>148</v>
      </c>
      <c r="I1" s="22" t="s">
        <v>36</v>
      </c>
      <c r="J1" s="3"/>
    </row>
    <row r="2" spans="1:10" ht="14.5" customHeight="1" x14ac:dyDescent="0.35">
      <c r="A2" s="87" t="s">
        <v>226</v>
      </c>
      <c r="B2" s="99"/>
      <c r="C2" s="99"/>
      <c r="D2" s="99"/>
      <c r="H2" s="99" t="s">
        <v>37</v>
      </c>
      <c r="I2" s="99"/>
      <c r="J2" s="1"/>
    </row>
    <row r="3" spans="1:10" ht="21.75" customHeight="1" x14ac:dyDescent="0.35">
      <c r="H3" s="30" t="s">
        <v>38</v>
      </c>
      <c r="I3" s="30" t="s">
        <v>39</v>
      </c>
      <c r="J3" s="1"/>
    </row>
    <row r="4" spans="1:10" ht="29.25" customHeight="1" thickBot="1" x14ac:dyDescent="0.6">
      <c r="A4" s="6" t="s">
        <v>1</v>
      </c>
      <c r="B4" s="4"/>
      <c r="C4" s="4"/>
      <c r="D4" s="4"/>
      <c r="E4" s="4"/>
      <c r="F4" s="4"/>
      <c r="G4" s="4"/>
      <c r="H4" s="4"/>
      <c r="I4" s="4"/>
      <c r="J4" s="5"/>
    </row>
    <row r="5" spans="1:10" ht="43" customHeight="1" thickBot="1" x14ac:dyDescent="0.4">
      <c r="A5" s="106" t="s">
        <v>181</v>
      </c>
      <c r="B5" s="106"/>
      <c r="C5" s="106"/>
      <c r="D5" s="106"/>
      <c r="E5" s="106"/>
      <c r="F5" s="106"/>
      <c r="G5" s="106"/>
      <c r="H5" s="106"/>
      <c r="I5" s="106"/>
      <c r="J5" s="107"/>
    </row>
    <row r="6" spans="1:10" ht="31.5" customHeight="1" x14ac:dyDescent="0.35">
      <c r="A6" s="104" t="s">
        <v>40</v>
      </c>
      <c r="B6" s="104"/>
      <c r="C6" s="104"/>
      <c r="D6" s="104"/>
      <c r="E6" s="104"/>
      <c r="F6" s="104"/>
      <c r="G6" s="104"/>
      <c r="H6" s="104"/>
      <c r="I6" s="104"/>
      <c r="J6" s="105"/>
    </row>
    <row r="7" spans="1:10" ht="31.5" customHeight="1" x14ac:dyDescent="0.35">
      <c r="A7" s="100" t="s">
        <v>41</v>
      </c>
      <c r="B7" s="100"/>
      <c r="C7" s="100"/>
      <c r="D7" s="100"/>
      <c r="E7" s="100"/>
      <c r="F7" s="100"/>
      <c r="G7" s="100"/>
      <c r="H7" s="100"/>
      <c r="I7" s="100"/>
      <c r="J7" s="101"/>
    </row>
    <row r="8" spans="1:10" ht="14.5" customHeight="1" x14ac:dyDescent="0.35">
      <c r="A8" s="100" t="s">
        <v>17</v>
      </c>
      <c r="B8" s="100"/>
      <c r="C8" s="100"/>
      <c r="D8" s="100"/>
      <c r="E8" s="100"/>
      <c r="F8" s="100"/>
      <c r="G8" s="100"/>
      <c r="H8" s="100"/>
      <c r="I8" s="100"/>
      <c r="J8" s="101"/>
    </row>
    <row r="9" spans="1:10" ht="14.5" customHeight="1" x14ac:dyDescent="0.35">
      <c r="A9" s="100" t="s">
        <v>53</v>
      </c>
      <c r="B9" s="100"/>
      <c r="C9" s="100"/>
      <c r="D9" s="100"/>
      <c r="E9" s="100"/>
      <c r="F9" s="100"/>
      <c r="G9" s="100"/>
      <c r="H9" s="100"/>
      <c r="I9" s="100"/>
      <c r="J9" s="101"/>
    </row>
    <row r="10" spans="1:10" ht="14.25" customHeight="1" thickBot="1" x14ac:dyDescent="0.4">
      <c r="A10" s="102"/>
      <c r="B10" s="102"/>
      <c r="C10" s="102"/>
      <c r="D10" s="102"/>
      <c r="E10" s="102"/>
      <c r="F10" s="102"/>
      <c r="G10" s="102"/>
      <c r="H10" s="102"/>
      <c r="I10" s="102"/>
      <c r="J10" s="103"/>
    </row>
    <row r="11" spans="1:10" x14ac:dyDescent="0.35">
      <c r="A11" s="12"/>
      <c r="B11" s="12"/>
      <c r="C11" s="12"/>
      <c r="D11" s="12"/>
      <c r="E11" s="12"/>
      <c r="F11" s="12"/>
      <c r="G11" s="12"/>
      <c r="H11" s="12"/>
      <c r="I11" s="12"/>
      <c r="J11" s="12"/>
    </row>
    <row r="12" spans="1:10" ht="18.5" x14ac:dyDescent="0.45">
      <c r="B12" s="13" t="s">
        <v>6</v>
      </c>
      <c r="C12" s="13"/>
      <c r="D12" s="13"/>
      <c r="H12" s="14" t="s">
        <v>12</v>
      </c>
    </row>
    <row r="13" spans="1:10" ht="29" x14ac:dyDescent="0.35">
      <c r="A13" s="10" t="s">
        <v>3</v>
      </c>
      <c r="B13" s="11" t="s">
        <v>4</v>
      </c>
      <c r="C13" s="11" t="s">
        <v>55</v>
      </c>
      <c r="D13" s="10" t="s">
        <v>56</v>
      </c>
      <c r="E13" s="10" t="s">
        <v>2</v>
      </c>
      <c r="F13" s="10" t="s">
        <v>18</v>
      </c>
      <c r="G13" s="10" t="s">
        <v>67</v>
      </c>
      <c r="H13" s="10" t="s">
        <v>5</v>
      </c>
    </row>
    <row r="14" spans="1:10" x14ac:dyDescent="0.35">
      <c r="A14" s="8" t="s">
        <v>26</v>
      </c>
      <c r="B14" s="7" t="s">
        <v>27</v>
      </c>
      <c r="C14" s="83">
        <v>7.5</v>
      </c>
      <c r="D14" s="9" t="s">
        <v>227</v>
      </c>
      <c r="E14" s="41" t="str">
        <f>IF(D14="Earned",C14,"")</f>
        <v/>
      </c>
      <c r="F14" s="41">
        <f>IF(D14="Planned",C14,"")</f>
        <v>7.5</v>
      </c>
      <c r="G14" s="41" t="s">
        <v>68</v>
      </c>
      <c r="H14" s="7" t="s">
        <v>133</v>
      </c>
    </row>
    <row r="15" spans="1:10" x14ac:dyDescent="0.35">
      <c r="A15" s="8" t="s">
        <v>30</v>
      </c>
      <c r="B15" s="7" t="s">
        <v>31</v>
      </c>
      <c r="C15" s="83">
        <v>7.5</v>
      </c>
      <c r="D15" s="9" t="s">
        <v>227</v>
      </c>
      <c r="E15" s="41" t="str">
        <f t="shared" ref="E15:E19" si="0">IF(D15="Earned",C15,"")</f>
        <v/>
      </c>
      <c r="F15" s="41">
        <f t="shared" ref="F15:F19" si="1">IF(D15="Planned",C15,"")</f>
        <v>7.5</v>
      </c>
      <c r="G15" s="41" t="s">
        <v>68</v>
      </c>
      <c r="H15" s="7" t="s">
        <v>134</v>
      </c>
    </row>
    <row r="16" spans="1:10" x14ac:dyDescent="0.35">
      <c r="A16" s="8" t="s">
        <v>29</v>
      </c>
      <c r="B16" s="7" t="s">
        <v>28</v>
      </c>
      <c r="C16" s="83">
        <v>7.5</v>
      </c>
      <c r="D16" s="9" t="s">
        <v>227</v>
      </c>
      <c r="E16" s="41" t="str">
        <f t="shared" si="0"/>
        <v/>
      </c>
      <c r="F16" s="41">
        <f t="shared" si="1"/>
        <v>7.5</v>
      </c>
      <c r="G16" s="41" t="s">
        <v>68</v>
      </c>
      <c r="H16" s="7" t="s">
        <v>133</v>
      </c>
    </row>
    <row r="17" spans="1:8" x14ac:dyDescent="0.35">
      <c r="A17" s="8" t="s">
        <v>92</v>
      </c>
      <c r="B17" s="7" t="s">
        <v>93</v>
      </c>
      <c r="C17" s="83">
        <v>7.5</v>
      </c>
      <c r="D17" s="9" t="s">
        <v>227</v>
      </c>
      <c r="E17" s="41" t="str">
        <f t="shared" si="0"/>
        <v/>
      </c>
      <c r="F17" s="41">
        <f t="shared" si="1"/>
        <v>7.5</v>
      </c>
      <c r="G17" s="41" t="s">
        <v>68</v>
      </c>
      <c r="H17" s="7" t="s">
        <v>134</v>
      </c>
    </row>
    <row r="18" spans="1:8" x14ac:dyDescent="0.35">
      <c r="A18" s="71"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C/C++","CH-230",IF(B18="Introduction to Computer Science","CH-232",IF(B18="General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with Python","SDT-104",IF(B18="Introduction to Sustainability ","SUS-101",IF(B18="Industrial Programming with Python","SDT-105",)))))))))))))))))))))))</f>
        <v>CH-XXX</v>
      </c>
      <c r="B18" s="23" t="s">
        <v>57</v>
      </c>
      <c r="C18" s="42">
        <v>7.5</v>
      </c>
      <c r="D18" s="24" t="s">
        <v>227</v>
      </c>
      <c r="E18" s="42" t="str">
        <f t="shared" si="0"/>
        <v/>
      </c>
      <c r="F18" s="42">
        <f t="shared" si="1"/>
        <v>7.5</v>
      </c>
      <c r="G18" s="42" t="s">
        <v>69</v>
      </c>
      <c r="H18" s="23" t="s">
        <v>133</v>
      </c>
    </row>
    <row r="19" spans="1:8" x14ac:dyDescent="0.35">
      <c r="A19" s="71"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23" t="s">
        <v>57</v>
      </c>
      <c r="C19" s="42">
        <v>7.5</v>
      </c>
      <c r="D19" s="24" t="s">
        <v>227</v>
      </c>
      <c r="E19" s="42" t="str">
        <f t="shared" si="0"/>
        <v/>
      </c>
      <c r="F19" s="42">
        <f t="shared" si="1"/>
        <v>7.5</v>
      </c>
      <c r="G19" s="42" t="s">
        <v>69</v>
      </c>
      <c r="H19" s="23" t="s">
        <v>134</v>
      </c>
    </row>
    <row r="21" spans="1:8" ht="18.5" x14ac:dyDescent="0.45">
      <c r="B21" s="13" t="s">
        <v>7</v>
      </c>
      <c r="C21" s="13"/>
      <c r="D21" s="13"/>
      <c r="H21" s="14" t="s">
        <v>165</v>
      </c>
    </row>
    <row r="22" spans="1:8" ht="29" x14ac:dyDescent="0.35">
      <c r="A22" s="10" t="s">
        <v>3</v>
      </c>
      <c r="B22" s="11" t="s">
        <v>4</v>
      </c>
      <c r="C22" s="11"/>
      <c r="D22" s="11"/>
      <c r="E22" s="10" t="s">
        <v>2</v>
      </c>
      <c r="F22" s="10" t="s">
        <v>18</v>
      </c>
      <c r="G22" s="10"/>
      <c r="H22" s="10" t="s">
        <v>5</v>
      </c>
    </row>
    <row r="23" spans="1:8" x14ac:dyDescent="0.35">
      <c r="A23" s="8" t="s">
        <v>149</v>
      </c>
      <c r="B23" s="7" t="s">
        <v>150</v>
      </c>
      <c r="C23" s="41">
        <v>5</v>
      </c>
      <c r="D23" s="9" t="s">
        <v>57</v>
      </c>
      <c r="E23" s="41" t="str">
        <f>IF(D23="Earned",C23,"")</f>
        <v/>
      </c>
      <c r="F23" s="41" t="str">
        <f>IF(D23="Planned",C23, "")</f>
        <v/>
      </c>
      <c r="G23" s="41" t="s">
        <v>68</v>
      </c>
      <c r="H23" s="7" t="s">
        <v>23</v>
      </c>
    </row>
    <row r="24" spans="1:8" x14ac:dyDescent="0.35">
      <c r="A24" s="8" t="s">
        <v>151</v>
      </c>
      <c r="B24" s="7" t="s">
        <v>152</v>
      </c>
      <c r="C24" s="41">
        <v>5</v>
      </c>
      <c r="D24" s="9" t="s">
        <v>57</v>
      </c>
      <c r="E24" s="41" t="str">
        <f t="shared" ref="E24:E34" si="2">IF(D24="Earned",C24,"")</f>
        <v/>
      </c>
      <c r="F24" s="41" t="str">
        <f t="shared" ref="F24:F34" si="3">IF(D24="Planned",C24, "")</f>
        <v/>
      </c>
      <c r="G24" s="41" t="s">
        <v>68</v>
      </c>
      <c r="H24" s="7" t="s">
        <v>23</v>
      </c>
    </row>
    <row r="25" spans="1:8" x14ac:dyDescent="0.35">
      <c r="A25" s="8" t="s">
        <v>153</v>
      </c>
      <c r="B25" s="7" t="s">
        <v>154</v>
      </c>
      <c r="C25" s="41">
        <v>5</v>
      </c>
      <c r="D25" s="9" t="s">
        <v>57</v>
      </c>
      <c r="E25" s="41" t="str">
        <f t="shared" si="2"/>
        <v/>
      </c>
      <c r="F25" s="41" t="str">
        <f t="shared" si="3"/>
        <v/>
      </c>
      <c r="G25" s="41" t="s">
        <v>68</v>
      </c>
      <c r="H25" s="7" t="s">
        <v>164</v>
      </c>
    </row>
    <row r="26" spans="1:8" x14ac:dyDescent="0.35">
      <c r="A26" s="8" t="s">
        <v>140</v>
      </c>
      <c r="B26" s="7" t="s">
        <v>155</v>
      </c>
      <c r="C26" s="43">
        <v>5</v>
      </c>
      <c r="D26" s="9" t="s">
        <v>57</v>
      </c>
      <c r="E26" s="41" t="str">
        <f t="shared" si="2"/>
        <v/>
      </c>
      <c r="F26" s="41" t="str">
        <f t="shared" si="3"/>
        <v/>
      </c>
      <c r="G26" s="41" t="s">
        <v>69</v>
      </c>
      <c r="H26" s="7" t="s">
        <v>24</v>
      </c>
    </row>
    <row r="27" spans="1:8" x14ac:dyDescent="0.35">
      <c r="A27" s="8" t="s">
        <v>156</v>
      </c>
      <c r="B27" s="7" t="s">
        <v>157</v>
      </c>
      <c r="C27" s="41">
        <v>5</v>
      </c>
      <c r="D27" s="9" t="s">
        <v>57</v>
      </c>
      <c r="E27" s="41" t="str">
        <f t="shared" si="2"/>
        <v/>
      </c>
      <c r="F27" s="41" t="str">
        <f t="shared" si="3"/>
        <v/>
      </c>
      <c r="G27" s="41" t="s">
        <v>68</v>
      </c>
      <c r="H27" s="7" t="s">
        <v>24</v>
      </c>
    </row>
    <row r="28" spans="1:8" ht="14.5" customHeight="1" x14ac:dyDescent="0.35">
      <c r="A28" s="8" t="s">
        <v>158</v>
      </c>
      <c r="B28" s="7" t="s">
        <v>159</v>
      </c>
      <c r="C28" s="43">
        <v>5</v>
      </c>
      <c r="D28" s="9" t="s">
        <v>57</v>
      </c>
      <c r="E28" s="41" t="str">
        <f t="shared" si="2"/>
        <v/>
      </c>
      <c r="F28" s="41" t="str">
        <f t="shared" si="3"/>
        <v/>
      </c>
      <c r="G28" s="41" t="s">
        <v>68</v>
      </c>
      <c r="H28" s="7" t="s">
        <v>23</v>
      </c>
    </row>
    <row r="29" spans="1:8" x14ac:dyDescent="0.35">
      <c r="A29" s="8" t="s">
        <v>160</v>
      </c>
      <c r="B29" s="7" t="s">
        <v>161</v>
      </c>
      <c r="C29" s="41">
        <v>5</v>
      </c>
      <c r="D29" s="9" t="s">
        <v>57</v>
      </c>
      <c r="E29" s="41" t="str">
        <f t="shared" si="2"/>
        <v/>
      </c>
      <c r="F29" s="41" t="str">
        <f t="shared" si="3"/>
        <v/>
      </c>
      <c r="G29" s="41" t="s">
        <v>68</v>
      </c>
      <c r="H29" s="7" t="s">
        <v>24</v>
      </c>
    </row>
    <row r="30" spans="1:8" x14ac:dyDescent="0.35">
      <c r="A30" s="8" t="s">
        <v>138</v>
      </c>
      <c r="B30" s="7" t="s">
        <v>162</v>
      </c>
      <c r="C30" s="41">
        <v>5</v>
      </c>
      <c r="D30" s="9" t="s">
        <v>57</v>
      </c>
      <c r="E30" s="41" t="str">
        <f t="shared" si="2"/>
        <v/>
      </c>
      <c r="F30" s="41" t="str">
        <f t="shared" si="3"/>
        <v/>
      </c>
      <c r="G30" s="41" t="s">
        <v>68</v>
      </c>
      <c r="H30" s="7" t="s">
        <v>23</v>
      </c>
    </row>
    <row r="31" spans="1:8" ht="15" thickBot="1" x14ac:dyDescent="0.4">
      <c r="A31" s="80" t="s">
        <v>139</v>
      </c>
      <c r="B31" s="81" t="s">
        <v>163</v>
      </c>
      <c r="C31" s="82">
        <v>5</v>
      </c>
      <c r="D31" s="9" t="s">
        <v>57</v>
      </c>
      <c r="E31" s="41" t="str">
        <f t="shared" si="2"/>
        <v/>
      </c>
      <c r="F31" s="41" t="str">
        <f t="shared" si="3"/>
        <v/>
      </c>
      <c r="G31" s="41" t="s">
        <v>68</v>
      </c>
      <c r="H31" s="81" t="s">
        <v>23</v>
      </c>
    </row>
    <row r="32" spans="1:8" x14ac:dyDescent="0.35">
      <c r="A32" s="51" t="s">
        <v>74</v>
      </c>
      <c r="B32" s="52"/>
      <c r="C32" s="53">
        <v>5</v>
      </c>
      <c r="D32" s="54" t="s">
        <v>57</v>
      </c>
      <c r="E32" s="55" t="str">
        <f t="shared" si="2"/>
        <v/>
      </c>
      <c r="F32" s="55" t="str">
        <f t="shared" si="3"/>
        <v/>
      </c>
      <c r="G32" s="52"/>
      <c r="H32" s="56" t="s">
        <v>23</v>
      </c>
    </row>
    <row r="33" spans="1:8" x14ac:dyDescent="0.35">
      <c r="A33" s="57" t="s">
        <v>74</v>
      </c>
      <c r="B33" s="23"/>
      <c r="C33" s="24">
        <v>5</v>
      </c>
      <c r="D33" s="58" t="s">
        <v>57</v>
      </c>
      <c r="E33" s="59" t="str">
        <f t="shared" si="2"/>
        <v/>
      </c>
      <c r="F33" s="59" t="str">
        <f t="shared" si="3"/>
        <v/>
      </c>
      <c r="G33" s="23"/>
      <c r="H33" s="60" t="s">
        <v>75</v>
      </c>
    </row>
    <row r="34" spans="1:8" ht="15" thickBot="1" x14ac:dyDescent="0.4">
      <c r="A34" s="61" t="s">
        <v>74</v>
      </c>
      <c r="B34" s="62"/>
      <c r="C34" s="63">
        <v>5</v>
      </c>
      <c r="D34" s="63" t="s">
        <v>57</v>
      </c>
      <c r="E34" s="64" t="str">
        <f t="shared" si="2"/>
        <v/>
      </c>
      <c r="F34" s="64" t="str">
        <f t="shared" si="3"/>
        <v/>
      </c>
      <c r="G34" s="62"/>
      <c r="H34" s="65" t="s">
        <v>24</v>
      </c>
    </row>
    <row r="36" spans="1:8" ht="18.5" x14ac:dyDescent="0.45">
      <c r="B36" s="13" t="s">
        <v>70</v>
      </c>
      <c r="C36" s="13"/>
      <c r="D36" s="13"/>
      <c r="H36" s="14" t="s">
        <v>76</v>
      </c>
    </row>
    <row r="37" spans="1:8" ht="29" x14ac:dyDescent="0.35">
      <c r="A37" s="10" t="s">
        <v>3</v>
      </c>
      <c r="B37" s="11" t="s">
        <v>4</v>
      </c>
      <c r="C37" s="11"/>
      <c r="D37" s="11"/>
      <c r="E37" s="10" t="s">
        <v>2</v>
      </c>
      <c r="F37" s="10" t="s">
        <v>18</v>
      </c>
      <c r="G37" s="10"/>
      <c r="H37" s="10" t="s">
        <v>5</v>
      </c>
    </row>
    <row r="38" spans="1:8" x14ac:dyDescent="0.35">
      <c r="A38" s="8" t="s">
        <v>173</v>
      </c>
      <c r="B38" s="7" t="s">
        <v>32</v>
      </c>
      <c r="C38" s="44">
        <v>5</v>
      </c>
      <c r="D38" s="9" t="s">
        <v>227</v>
      </c>
      <c r="E38" s="41" t="str">
        <f>IF(D38="Earned",C38,"")</f>
        <v/>
      </c>
      <c r="F38" s="41">
        <f>IF(D38="Planned",C38,"")</f>
        <v>5</v>
      </c>
      <c r="G38" s="41" t="s">
        <v>68</v>
      </c>
      <c r="H38" s="7" t="s">
        <v>133</v>
      </c>
    </row>
    <row r="39" spans="1:8" x14ac:dyDescent="0.35">
      <c r="A39" s="8" t="s">
        <v>174</v>
      </c>
      <c r="B39" s="7" t="s">
        <v>33</v>
      </c>
      <c r="C39" s="44">
        <v>5</v>
      </c>
      <c r="D39" s="9" t="s">
        <v>227</v>
      </c>
      <c r="E39" s="41" t="str">
        <f t="shared" ref="E39:E41" si="4">IF(D39="Earned",C39,"")</f>
        <v/>
      </c>
      <c r="F39" s="41">
        <f t="shared" ref="F39:F41" si="5">IF(D39="Planned",C39,"")</f>
        <v>5</v>
      </c>
      <c r="G39" s="41" t="s">
        <v>68</v>
      </c>
      <c r="H39" s="7" t="s">
        <v>134</v>
      </c>
    </row>
    <row r="40" spans="1:8" x14ac:dyDescent="0.35">
      <c r="A40" s="78" t="s">
        <v>175</v>
      </c>
      <c r="B40" s="78" t="s">
        <v>137</v>
      </c>
      <c r="C40" s="44">
        <v>5</v>
      </c>
      <c r="D40" s="79" t="s">
        <v>57</v>
      </c>
      <c r="E40" s="44" t="str">
        <f t="shared" si="4"/>
        <v/>
      </c>
      <c r="F40" s="44" t="str">
        <f t="shared" si="5"/>
        <v/>
      </c>
      <c r="G40" s="44" t="s">
        <v>68</v>
      </c>
      <c r="H40" s="7" t="s">
        <v>23</v>
      </c>
    </row>
    <row r="41" spans="1:8" x14ac:dyDescent="0.35">
      <c r="A41" s="8" t="s">
        <v>176</v>
      </c>
      <c r="B41" s="7" t="s">
        <v>34</v>
      </c>
      <c r="C41" s="44">
        <v>5</v>
      </c>
      <c r="D41" s="9" t="s">
        <v>57</v>
      </c>
      <c r="E41" s="41" t="str">
        <f t="shared" si="4"/>
        <v/>
      </c>
      <c r="F41" s="41" t="str">
        <f t="shared" si="5"/>
        <v/>
      </c>
      <c r="G41" s="41" t="s">
        <v>69</v>
      </c>
      <c r="H41" s="7" t="s">
        <v>24</v>
      </c>
    </row>
    <row r="44" spans="1:8" ht="18.5" x14ac:dyDescent="0.45">
      <c r="B44" s="13" t="s">
        <v>122</v>
      </c>
      <c r="H44" s="14" t="s">
        <v>123</v>
      </c>
    </row>
    <row r="45" spans="1:8" ht="29" x14ac:dyDescent="0.35">
      <c r="A45" s="10" t="s">
        <v>3</v>
      </c>
      <c r="B45" s="11" t="s">
        <v>4</v>
      </c>
      <c r="C45" s="11"/>
      <c r="D45" s="11"/>
      <c r="E45" s="10" t="s">
        <v>2</v>
      </c>
      <c r="F45" s="10" t="s">
        <v>18</v>
      </c>
      <c r="G45" s="10" t="s">
        <v>67</v>
      </c>
      <c r="H45" s="10" t="s">
        <v>5</v>
      </c>
    </row>
    <row r="46" spans="1:8" x14ac:dyDescent="0.35">
      <c r="A46" s="84" t="str">
        <f>IF(B46="Please select:","CTLA-GER-XX/ CTHU-HUM-XXX",IF(B46="German A1.1-C1","CTLA-GER-XX",IF(B46="Introduction to Philosophical Ethics","CTHU-HUM-001",IF(B46="Introduction to the Philosophy of Science","CTHU-HUM-002",IF(B46="Introduction to Visual Culture","CTHU-HUM-003")))))</f>
        <v>CTLA-GER-XX/ CTHU-HUM-XXX</v>
      </c>
      <c r="B46" s="47" t="s">
        <v>57</v>
      </c>
      <c r="C46" s="49">
        <v>2.5</v>
      </c>
      <c r="D46" s="50" t="s">
        <v>227</v>
      </c>
      <c r="E46" s="49" t="str">
        <f>IF(D46="Earned",C46,"")</f>
        <v/>
      </c>
      <c r="F46" s="49">
        <f>IF(D46="Planned",C46,"")</f>
        <v>2.5</v>
      </c>
      <c r="G46" s="49" t="s">
        <v>69</v>
      </c>
      <c r="H46" s="48" t="s">
        <v>133</v>
      </c>
    </row>
    <row r="47" spans="1:8" x14ac:dyDescent="0.35">
      <c r="A47" s="84" t="str">
        <f>IF(B47="Please select:","CTLA-GER-XX/ CTHU-HUM-XXX",IF(B47="German A1.1-C1","CTLA-GER-XX",IF(B47="Introduction to Philosophical Ethics","CTHU-HUM-001",IF(B47="Introduction to the Philosophy of Science","CTHU-HUM-002",IF(B47="Introduction to Visual Culture","CTHU-HUM-003")))))</f>
        <v>CTLA-GER-XX/ CTHU-HUM-XXX</v>
      </c>
      <c r="B47" s="47" t="s">
        <v>57</v>
      </c>
      <c r="C47" s="49">
        <v>2.5</v>
      </c>
      <c r="D47" s="50" t="s">
        <v>227</v>
      </c>
      <c r="E47" s="49" t="str">
        <f t="shared" ref="E47" si="6">IF(D47="Earned",C47,"")</f>
        <v/>
      </c>
      <c r="F47" s="49">
        <f t="shared" ref="F47" si="7">IF(D47="Planned",C47,"")</f>
        <v>2.5</v>
      </c>
      <c r="G47" s="49" t="s">
        <v>69</v>
      </c>
      <c r="H47" s="48" t="s">
        <v>134</v>
      </c>
    </row>
    <row r="49" spans="1:8" ht="18.5" x14ac:dyDescent="0.45">
      <c r="B49" s="13" t="s">
        <v>124</v>
      </c>
      <c r="H49" s="14" t="s">
        <v>125</v>
      </c>
    </row>
    <row r="50" spans="1:8" x14ac:dyDescent="0.35">
      <c r="A50" s="8" t="s">
        <v>168</v>
      </c>
      <c r="B50" s="8" t="s">
        <v>71</v>
      </c>
      <c r="C50" s="41">
        <v>2.5</v>
      </c>
      <c r="D50" s="9" t="s">
        <v>57</v>
      </c>
      <c r="E50" s="41" t="str">
        <f t="shared" ref="E50:E54" si="8">IF(D50="Earned",C50,"")</f>
        <v/>
      </c>
      <c r="F50" s="41" t="str">
        <f t="shared" ref="F50:F54" si="9">IF(D50="Planned",C50,"")</f>
        <v/>
      </c>
      <c r="G50" s="41" t="s">
        <v>68</v>
      </c>
      <c r="H50" s="7" t="s">
        <v>23</v>
      </c>
    </row>
    <row r="51" spans="1:8" x14ac:dyDescent="0.35">
      <c r="A51" s="8" t="s">
        <v>169</v>
      </c>
      <c r="B51" s="8" t="s">
        <v>72</v>
      </c>
      <c r="C51" s="41">
        <v>2.5</v>
      </c>
      <c r="D51" s="9" t="s">
        <v>57</v>
      </c>
      <c r="E51" s="41" t="str">
        <f t="shared" si="8"/>
        <v/>
      </c>
      <c r="F51" s="41" t="str">
        <f t="shared" si="9"/>
        <v/>
      </c>
      <c r="G51" s="41" t="s">
        <v>68</v>
      </c>
      <c r="H51" s="7" t="s">
        <v>24</v>
      </c>
    </row>
    <row r="52" spans="1:8" ht="29" x14ac:dyDescent="0.35">
      <c r="A52" s="8" t="s">
        <v>170</v>
      </c>
      <c r="B52" s="7" t="s">
        <v>200</v>
      </c>
      <c r="C52" s="41">
        <v>5</v>
      </c>
      <c r="D52" s="9" t="s">
        <v>57</v>
      </c>
      <c r="E52" s="41" t="str">
        <f t="shared" si="8"/>
        <v/>
      </c>
      <c r="F52" s="41" t="str">
        <f t="shared" si="9"/>
        <v/>
      </c>
      <c r="G52" s="41" t="s">
        <v>68</v>
      </c>
      <c r="H52" s="7" t="s">
        <v>199</v>
      </c>
    </row>
    <row r="53" spans="1:8" ht="29" x14ac:dyDescent="0.35">
      <c r="A53" s="47" t="s">
        <v>171</v>
      </c>
      <c r="B53" s="48" t="s">
        <v>73</v>
      </c>
      <c r="C53" s="49">
        <v>5</v>
      </c>
      <c r="D53" s="50" t="s">
        <v>57</v>
      </c>
      <c r="E53" s="49" t="str">
        <f t="shared" si="8"/>
        <v/>
      </c>
      <c r="F53" s="49" t="str">
        <f t="shared" si="9"/>
        <v/>
      </c>
      <c r="G53" s="49" t="s">
        <v>69</v>
      </c>
      <c r="H53" s="48" t="s">
        <v>23</v>
      </c>
    </row>
    <row r="54" spans="1:8" ht="29" x14ac:dyDescent="0.35">
      <c r="A54" s="47" t="s">
        <v>172</v>
      </c>
      <c r="B54" s="48" t="s">
        <v>201</v>
      </c>
      <c r="C54" s="49">
        <v>5</v>
      </c>
      <c r="D54" s="50" t="s">
        <v>57</v>
      </c>
      <c r="E54" s="49" t="str">
        <f t="shared" si="8"/>
        <v/>
      </c>
      <c r="F54" s="49" t="str">
        <f t="shared" si="9"/>
        <v/>
      </c>
      <c r="G54" s="49" t="s">
        <v>69</v>
      </c>
      <c r="H54" s="48" t="s">
        <v>203</v>
      </c>
    </row>
    <row r="59" spans="1:8" ht="18.5" x14ac:dyDescent="0.45">
      <c r="B59" s="13" t="s">
        <v>8</v>
      </c>
      <c r="C59" s="13"/>
      <c r="D59" s="13"/>
      <c r="H59" s="14" t="s">
        <v>13</v>
      </c>
    </row>
    <row r="60" spans="1:8" ht="29" x14ac:dyDescent="0.35">
      <c r="A60" s="10" t="s">
        <v>3</v>
      </c>
      <c r="B60" s="11" t="s">
        <v>4</v>
      </c>
      <c r="C60" s="11"/>
      <c r="D60" s="11"/>
      <c r="E60" s="10" t="s">
        <v>2</v>
      </c>
      <c r="F60" s="10" t="s">
        <v>18</v>
      </c>
      <c r="G60" s="10"/>
      <c r="H60" s="10" t="s">
        <v>5</v>
      </c>
    </row>
    <row r="61" spans="1:8" ht="17.25" customHeight="1" x14ac:dyDescent="0.35">
      <c r="A61" s="8" t="s">
        <v>9</v>
      </c>
      <c r="B61" s="7" t="s">
        <v>8</v>
      </c>
      <c r="C61" s="41">
        <v>15</v>
      </c>
      <c r="D61" s="7" t="s">
        <v>57</v>
      </c>
      <c r="E61" s="41" t="str">
        <f>IF(D61="Earned",C61,"")</f>
        <v/>
      </c>
      <c r="F61" s="41" t="str">
        <f>IF(D61="Planned",C61,"")</f>
        <v/>
      </c>
      <c r="G61" s="7" t="s">
        <v>68</v>
      </c>
      <c r="H61" s="7" t="s">
        <v>24</v>
      </c>
    </row>
    <row r="62" spans="1:8" ht="17.25" customHeight="1" x14ac:dyDescent="0.35">
      <c r="A62" s="8" t="s">
        <v>182</v>
      </c>
      <c r="B62" s="7" t="s">
        <v>183</v>
      </c>
      <c r="C62" s="41">
        <v>0</v>
      </c>
      <c r="D62" s="7" t="s">
        <v>57</v>
      </c>
      <c r="E62" s="41" t="str">
        <f t="shared" ref="E62:E67" si="10">IF(D62="Earned",C62,"")</f>
        <v/>
      </c>
      <c r="F62" s="41" t="str">
        <f t="shared" ref="F62:F67" si="11">IF(D62="Planned",C62,"")</f>
        <v/>
      </c>
      <c r="G62" s="7" t="s">
        <v>68</v>
      </c>
      <c r="H62" s="7" t="s">
        <v>184</v>
      </c>
    </row>
    <row r="63" spans="1:8" ht="17.25" customHeight="1" x14ac:dyDescent="0.35">
      <c r="A63" s="8" t="s">
        <v>185</v>
      </c>
      <c r="B63" s="7" t="s">
        <v>186</v>
      </c>
      <c r="C63" s="41">
        <v>0</v>
      </c>
      <c r="D63" s="7" t="s">
        <v>57</v>
      </c>
      <c r="E63" s="41" t="str">
        <f t="shared" si="10"/>
        <v/>
      </c>
      <c r="F63" s="41" t="str">
        <f t="shared" si="11"/>
        <v/>
      </c>
      <c r="G63" s="7" t="s">
        <v>68</v>
      </c>
      <c r="H63" s="7" t="s">
        <v>187</v>
      </c>
    </row>
    <row r="64" spans="1:8" ht="17.25" customHeight="1" x14ac:dyDescent="0.35">
      <c r="A64" s="8" t="s">
        <v>188</v>
      </c>
      <c r="B64" s="7" t="s">
        <v>189</v>
      </c>
      <c r="C64" s="41">
        <v>0</v>
      </c>
      <c r="D64" s="7" t="s">
        <v>57</v>
      </c>
      <c r="E64" s="41" t="str">
        <f t="shared" si="10"/>
        <v/>
      </c>
      <c r="F64" s="41" t="str">
        <f t="shared" si="11"/>
        <v/>
      </c>
      <c r="G64" s="7" t="s">
        <v>68</v>
      </c>
      <c r="H64" s="7" t="s">
        <v>190</v>
      </c>
    </row>
    <row r="65" spans="1:8" ht="17.25" customHeight="1" x14ac:dyDescent="0.35">
      <c r="A65" s="8" t="s">
        <v>191</v>
      </c>
      <c r="B65" s="7" t="s">
        <v>192</v>
      </c>
      <c r="C65" s="41">
        <v>0</v>
      </c>
      <c r="D65" s="7" t="s">
        <v>57</v>
      </c>
      <c r="E65" s="41" t="str">
        <f t="shared" si="10"/>
        <v/>
      </c>
      <c r="F65" s="41" t="str">
        <f t="shared" si="11"/>
        <v/>
      </c>
      <c r="G65" s="7" t="s">
        <v>68</v>
      </c>
      <c r="H65" s="7" t="s">
        <v>193</v>
      </c>
    </row>
    <row r="66" spans="1:8" ht="17.25" customHeight="1" x14ac:dyDescent="0.35">
      <c r="A66" s="8" t="s">
        <v>194</v>
      </c>
      <c r="B66" s="7" t="s">
        <v>195</v>
      </c>
      <c r="C66" s="41">
        <v>0</v>
      </c>
      <c r="D66" s="7" t="s">
        <v>57</v>
      </c>
      <c r="E66" s="41" t="str">
        <f t="shared" si="10"/>
        <v/>
      </c>
      <c r="F66" s="41" t="str">
        <f t="shared" si="11"/>
        <v/>
      </c>
      <c r="G66" s="7" t="s">
        <v>69</v>
      </c>
      <c r="H66" s="7" t="s">
        <v>196</v>
      </c>
    </row>
    <row r="67" spans="1:8" ht="17.25" customHeight="1" x14ac:dyDescent="0.35">
      <c r="A67" s="8" t="s">
        <v>194</v>
      </c>
      <c r="B67" s="7" t="s">
        <v>197</v>
      </c>
      <c r="C67" s="41">
        <v>0</v>
      </c>
      <c r="D67" s="7" t="s">
        <v>57</v>
      </c>
      <c r="E67" s="41" t="str">
        <f t="shared" si="10"/>
        <v/>
      </c>
      <c r="F67" s="41" t="str">
        <f t="shared" si="11"/>
        <v/>
      </c>
      <c r="G67" s="7" t="s">
        <v>69</v>
      </c>
      <c r="H67" s="7" t="s">
        <v>196</v>
      </c>
    </row>
    <row r="68" spans="1:8" ht="15.75" customHeight="1" x14ac:dyDescent="0.35"/>
    <row r="69" spans="1:8" ht="18.5" x14ac:dyDescent="0.45">
      <c r="B69" s="13" t="s">
        <v>10</v>
      </c>
      <c r="C69" s="13"/>
      <c r="D69" s="13"/>
      <c r="H69" s="14" t="s">
        <v>13</v>
      </c>
    </row>
    <row r="70" spans="1:8" ht="29" x14ac:dyDescent="0.35">
      <c r="A70" s="10" t="s">
        <v>3</v>
      </c>
      <c r="B70" s="11" t="s">
        <v>4</v>
      </c>
      <c r="C70" s="11"/>
      <c r="D70" s="11"/>
      <c r="E70" s="10" t="s">
        <v>2</v>
      </c>
      <c r="F70" s="10" t="s">
        <v>18</v>
      </c>
      <c r="G70" s="10"/>
      <c r="H70" s="10" t="s">
        <v>5</v>
      </c>
    </row>
    <row r="71" spans="1:8" x14ac:dyDescent="0.35">
      <c r="A71" s="8" t="s">
        <v>158</v>
      </c>
      <c r="B71" s="7" t="s">
        <v>159</v>
      </c>
      <c r="C71" s="41">
        <v>5</v>
      </c>
      <c r="D71" s="9" t="s">
        <v>57</v>
      </c>
      <c r="E71" s="41" t="str">
        <f t="shared" ref="E71:E73" si="12">IF(D71="Earned",C71,"")</f>
        <v/>
      </c>
      <c r="F71" s="44" t="str">
        <f t="shared" ref="F71:F73" si="13">IF(D71="Planned",C71,"")</f>
        <v/>
      </c>
      <c r="G71" s="44" t="s">
        <v>69</v>
      </c>
      <c r="H71" s="7" t="s">
        <v>23</v>
      </c>
    </row>
    <row r="72" spans="1:8" x14ac:dyDescent="0.35">
      <c r="A72" s="8" t="s">
        <v>166</v>
      </c>
      <c r="B72" s="7" t="s">
        <v>25</v>
      </c>
      <c r="C72" s="9">
        <v>5</v>
      </c>
      <c r="D72" s="9" t="s">
        <v>57</v>
      </c>
      <c r="E72" s="41" t="str">
        <f t="shared" si="12"/>
        <v/>
      </c>
      <c r="F72" s="44" t="str">
        <f t="shared" si="13"/>
        <v/>
      </c>
      <c r="G72" s="44" t="s">
        <v>69</v>
      </c>
      <c r="H72" s="7" t="s">
        <v>167</v>
      </c>
    </row>
    <row r="73" spans="1:8" x14ac:dyDescent="0.35">
      <c r="A73" s="8" t="s">
        <v>166</v>
      </c>
      <c r="B73" s="7" t="s">
        <v>25</v>
      </c>
      <c r="C73" s="9">
        <v>5</v>
      </c>
      <c r="D73" s="9" t="s">
        <v>57</v>
      </c>
      <c r="E73" s="41" t="str">
        <f t="shared" si="12"/>
        <v/>
      </c>
      <c r="F73" s="44" t="str">
        <f t="shared" si="13"/>
        <v/>
      </c>
      <c r="G73" s="44" t="s">
        <v>69</v>
      </c>
      <c r="H73" s="7" t="s">
        <v>167</v>
      </c>
    </row>
    <row r="75" spans="1:8" ht="18.5" x14ac:dyDescent="0.45">
      <c r="B75" s="13" t="s">
        <v>11</v>
      </c>
      <c r="C75" s="13"/>
      <c r="D75" s="13"/>
      <c r="H75" s="14" t="s">
        <v>13</v>
      </c>
    </row>
    <row r="76" spans="1:8" ht="29" x14ac:dyDescent="0.35">
      <c r="A76" s="10" t="s">
        <v>3</v>
      </c>
      <c r="B76" s="11" t="s">
        <v>4</v>
      </c>
      <c r="C76" s="11"/>
      <c r="D76" s="11"/>
      <c r="E76" s="10" t="s">
        <v>2</v>
      </c>
      <c r="F76" s="10" t="s">
        <v>18</v>
      </c>
      <c r="G76" s="10"/>
      <c r="H76" s="10" t="s">
        <v>5</v>
      </c>
    </row>
    <row r="77" spans="1:8" x14ac:dyDescent="0.35">
      <c r="A77" s="8" t="s">
        <v>59</v>
      </c>
      <c r="B77" s="7" t="s">
        <v>15</v>
      </c>
      <c r="C77" s="41">
        <v>12</v>
      </c>
      <c r="D77" s="9" t="s">
        <v>57</v>
      </c>
      <c r="E77" s="41" t="str">
        <f>IF(D77="Earned",C77,"")</f>
        <v/>
      </c>
      <c r="F77" s="41" t="str">
        <f>IF(D77="Planned",C77,"")</f>
        <v/>
      </c>
      <c r="G77" s="41" t="s">
        <v>68</v>
      </c>
      <c r="H77" s="7" t="s">
        <v>24</v>
      </c>
    </row>
    <row r="78" spans="1:8" x14ac:dyDescent="0.35">
      <c r="A78" s="8" t="s">
        <v>60</v>
      </c>
      <c r="B78" s="7" t="s">
        <v>16</v>
      </c>
      <c r="C78" s="41">
        <v>3</v>
      </c>
      <c r="D78" s="9" t="s">
        <v>57</v>
      </c>
      <c r="E78" s="41" t="str">
        <f>IF(D78="Earned",C78,"")</f>
        <v/>
      </c>
      <c r="F78" s="41" t="str">
        <f>IF(D78="Planned",C78,"")</f>
        <v/>
      </c>
      <c r="G78" s="41" t="s">
        <v>68</v>
      </c>
      <c r="H78" s="7" t="s">
        <v>24</v>
      </c>
    </row>
    <row r="82" spans="1:15" x14ac:dyDescent="0.35">
      <c r="A82" s="14" t="s">
        <v>19</v>
      </c>
      <c r="B82" s="16">
        <f>SUM(E14:E80)</f>
        <v>0</v>
      </c>
      <c r="C82" s="16"/>
      <c r="D82" s="16"/>
      <c r="E82" s="14" t="s">
        <v>20</v>
      </c>
      <c r="H82" s="16">
        <f>SUM(F14:F80)</f>
        <v>60</v>
      </c>
    </row>
    <row r="83" spans="1:15" ht="14.5" customHeight="1" thickBot="1" x14ac:dyDescent="0.5">
      <c r="I83" s="17" t="s">
        <v>21</v>
      </c>
      <c r="J83" s="40">
        <f>SUM(B82+H82)</f>
        <v>60</v>
      </c>
    </row>
    <row r="84" spans="1:15" x14ac:dyDescent="0.35">
      <c r="I84" s="17"/>
      <c r="J84" s="18"/>
      <c r="K84" s="90" t="s">
        <v>58</v>
      </c>
      <c r="L84" s="91"/>
      <c r="M84" s="91"/>
      <c r="N84" s="91"/>
      <c r="O84" s="92"/>
    </row>
    <row r="85" spans="1:15" x14ac:dyDescent="0.35">
      <c r="I85" s="19" t="s">
        <v>35</v>
      </c>
      <c r="J85" s="20">
        <f>H82/30</f>
        <v>2</v>
      </c>
      <c r="K85" s="96"/>
      <c r="L85" s="97"/>
      <c r="M85" s="97"/>
      <c r="N85" s="97"/>
      <c r="O85" s="98"/>
    </row>
    <row r="86" spans="1:15" x14ac:dyDescent="0.35">
      <c r="I86" s="17"/>
      <c r="J86" s="18"/>
      <c r="K86" s="96"/>
      <c r="L86" s="97"/>
      <c r="M86" s="97"/>
      <c r="N86" s="97"/>
      <c r="O86" s="98"/>
    </row>
    <row r="87" spans="1:15" ht="18.5" x14ac:dyDescent="0.45">
      <c r="B87" s="13" t="s">
        <v>42</v>
      </c>
      <c r="C87" s="13"/>
      <c r="D87" s="13"/>
      <c r="E87" s="21" t="s">
        <v>14</v>
      </c>
      <c r="F87" s="15"/>
      <c r="G87" s="15"/>
      <c r="K87" s="96"/>
      <c r="L87" s="97"/>
      <c r="M87" s="97"/>
      <c r="N87" s="97"/>
      <c r="O87" s="98"/>
    </row>
    <row r="88" spans="1:15" ht="29" x14ac:dyDescent="0.35">
      <c r="A88" s="10" t="s">
        <v>3</v>
      </c>
      <c r="B88" s="11" t="s">
        <v>4</v>
      </c>
      <c r="C88" s="11"/>
      <c r="D88" s="11"/>
      <c r="E88" s="10" t="s">
        <v>2</v>
      </c>
      <c r="F88" s="10" t="s">
        <v>18</v>
      </c>
      <c r="G88" s="10"/>
      <c r="H88" s="10" t="s">
        <v>5</v>
      </c>
      <c r="K88" s="96"/>
      <c r="L88" s="97"/>
      <c r="M88" s="97"/>
      <c r="N88" s="97"/>
      <c r="O88" s="98"/>
    </row>
    <row r="89" spans="1:15" ht="15" thickBot="1" x14ac:dyDescent="0.4">
      <c r="A89" s="8"/>
      <c r="B89" s="7"/>
      <c r="C89" s="7"/>
      <c r="D89" s="7"/>
      <c r="E89" s="9"/>
      <c r="F89" s="9"/>
      <c r="G89" s="9"/>
      <c r="H89" s="7"/>
      <c r="K89" s="93"/>
      <c r="L89" s="94"/>
      <c r="M89" s="94"/>
      <c r="N89" s="94"/>
      <c r="O89" s="95"/>
    </row>
    <row r="90" spans="1:15" ht="14.5" customHeight="1" thickBot="1" x14ac:dyDescent="0.4">
      <c r="A90" s="8"/>
      <c r="B90" s="7"/>
      <c r="C90" s="7"/>
      <c r="D90" s="7"/>
      <c r="E90" s="9"/>
      <c r="F90" s="9"/>
      <c r="G90" s="9"/>
      <c r="H90" s="7"/>
    </row>
    <row r="91" spans="1:15" x14ac:dyDescent="0.35">
      <c r="A91" s="8"/>
      <c r="B91" s="7"/>
      <c r="C91" s="7"/>
      <c r="D91" s="7"/>
      <c r="E91" s="9"/>
      <c r="F91" s="9"/>
      <c r="G91" s="9"/>
      <c r="H91" s="7"/>
      <c r="K91" s="90" t="s">
        <v>198</v>
      </c>
      <c r="L91" s="91"/>
      <c r="M91" s="91"/>
      <c r="N91" s="91"/>
      <c r="O91" s="92"/>
    </row>
    <row r="92" spans="1:15" ht="15" thickBot="1" x14ac:dyDescent="0.4">
      <c r="A92" s="8"/>
      <c r="B92" s="7"/>
      <c r="C92" s="7"/>
      <c r="D92" s="7"/>
      <c r="E92" s="9"/>
      <c r="F92" s="9"/>
      <c r="G92" s="9"/>
      <c r="H92" s="7"/>
      <c r="K92" s="93"/>
      <c r="L92" s="94"/>
      <c r="M92" s="94"/>
      <c r="N92" s="94"/>
      <c r="O92" s="95"/>
    </row>
    <row r="93" spans="1:15" x14ac:dyDescent="0.35">
      <c r="A93" s="8"/>
      <c r="B93" s="7"/>
      <c r="C93" s="7"/>
      <c r="D93" s="7"/>
      <c r="E93" s="9"/>
      <c r="F93" s="9"/>
      <c r="G93" s="9"/>
      <c r="H93" s="7"/>
    </row>
    <row r="94" spans="1:15" x14ac:dyDescent="0.35">
      <c r="A94" s="8"/>
      <c r="B94" s="7"/>
      <c r="C94" s="7"/>
      <c r="D94" s="7"/>
      <c r="E94" s="9"/>
      <c r="F94" s="9"/>
      <c r="G94" s="9"/>
      <c r="H94" s="7"/>
    </row>
    <row r="95" spans="1:15" x14ac:dyDescent="0.35">
      <c r="A95" s="8"/>
      <c r="B95" s="7"/>
      <c r="C95" s="7"/>
      <c r="D95" s="7"/>
      <c r="E95" s="9"/>
      <c r="F95" s="9"/>
      <c r="G95" s="9"/>
      <c r="H95" s="7"/>
    </row>
    <row r="96" spans="1:15" x14ac:dyDescent="0.35">
      <c r="A96" s="8"/>
      <c r="B96" s="7"/>
      <c r="C96" s="7"/>
      <c r="D96" s="7"/>
      <c r="E96" s="9"/>
      <c r="F96" s="9"/>
      <c r="G96" s="9"/>
      <c r="H96" s="7"/>
    </row>
    <row r="97" spans="1:8" x14ac:dyDescent="0.35">
      <c r="A97" s="8"/>
      <c r="B97" s="7"/>
      <c r="C97" s="7"/>
      <c r="D97" s="7"/>
      <c r="E97" s="9"/>
      <c r="F97" s="9"/>
      <c r="G97" s="9"/>
      <c r="H97" s="7"/>
    </row>
  </sheetData>
  <sortState xmlns:xlrd2="http://schemas.microsoft.com/office/spreadsheetml/2017/richdata2" ref="A14:H19">
    <sortCondition descending="1" ref="H14"/>
  </sortState>
  <mergeCells count="10">
    <mergeCell ref="B1:D1"/>
    <mergeCell ref="K91:O92"/>
    <mergeCell ref="K84:O89"/>
    <mergeCell ref="H2:I2"/>
    <mergeCell ref="A9:J10"/>
    <mergeCell ref="A6:J6"/>
    <mergeCell ref="A7:J7"/>
    <mergeCell ref="A8:J8"/>
    <mergeCell ref="A5:J5"/>
    <mergeCell ref="B2:D2"/>
  </mergeCells>
  <conditionalFormatting sqref="J83">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7">
    <dataValidation type="list" allowBlank="1" showInputMessage="1" showErrorMessage="1" sqref="D24 D40 D31 D71:D74" xr:uid="{43FD0227-5D11-42B7-A318-6A0D6EB9A9F1}">
      <formula1>"Please select:, Earned, Planned, N/A,"</formula1>
    </dataValidation>
    <dataValidation type="list" allowBlank="1" showInputMessage="1" showErrorMessage="1" sqref="D32:D34 D25:D30 D23 D41 D38:D39" xr:uid="{E8749D53-0ECA-44AD-A135-C2BE21B16E0B}">
      <formula1>"Please select:, Earned, Planned, "</formula1>
    </dataValidation>
    <dataValidation type="list" allowBlank="1" showInputMessage="1" showErrorMessage="1" sqref="D14:D19" xr:uid="{B52CC875-47F5-4CB3-86BC-560AB9C623FB}">
      <formula1>"Please select: , Earned, Planned, "</formula1>
    </dataValidation>
    <dataValidation type="list" allowBlank="1" showInputMessage="1" showErrorMessage="1" sqref="D61:D67 D77:D78 D46:D54" xr:uid="{CE997C16-9A75-4DD0-96B5-A4D1A45CC38E}">
      <formula1>"Please select:, Earned, Planned,"</formula1>
    </dataValidation>
    <dataValidation allowBlank="1" showErrorMessage="1" sqref="A18:A19" xr:uid="{FCF0A9EA-FCCF-45AC-97CB-66B0205641DB}"/>
    <dataValidation type="list" allowBlank="1" showInputMessage="1" showErrorMessage="1" sqref="B47" xr:uid="{6CE46E83-9A81-4561-B23D-771846C7F7DB}">
      <formula1>"Please select:, German A1.1-C1,  Introduction to Philosophical Ethics,  Introduction to Visual Culture,"</formula1>
    </dataValidation>
    <dataValidation type="list" allowBlank="1" showInputMessage="1" showErrorMessage="1" sqref="B46" xr:uid="{F6A3FF98-B024-437B-B562-E462519E2EEE}">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960F714D-72C7-405A-A1C8-5219B2EDA536}">
          <x14:formula1>
            <xm:f>Lists!$D$2:$D$17</xm:f>
          </x14:formula1>
          <xm:sqref>B19</xm:sqref>
        </x14:dataValidation>
        <x14:dataValidation type="list" allowBlank="1" showInputMessage="1" showErrorMessage="1" xr:uid="{CAD87075-6E99-41C1-A650-37B5B2263C25}">
          <x14:formula1>
            <xm:f>Lists!$B$2:$B$20</xm:f>
          </x14:formula1>
          <xm:sqref>B18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6D81-E7BF-453C-B0B8-ACB036FB2EC4}">
  <dimension ref="A1:I17"/>
  <sheetViews>
    <sheetView topLeftCell="A2" workbookViewId="0">
      <selection activeCell="B19" sqref="B19"/>
    </sheetView>
  </sheetViews>
  <sheetFormatPr defaultRowHeight="14.5" x14ac:dyDescent="0.35"/>
  <cols>
    <col min="1" max="1" width="12.6328125" customWidth="1"/>
    <col min="2" max="2" width="35.453125" customWidth="1"/>
    <col min="3" max="3" width="9.1796875" customWidth="1"/>
    <col min="4" max="4" width="38.81640625" customWidth="1"/>
    <col min="6" max="6" width="32.36328125" customWidth="1"/>
    <col min="8" max="8" width="35.453125" customWidth="1"/>
    <col min="9" max="9" width="31.453125" customWidth="1"/>
  </cols>
  <sheetData>
    <row r="1" spans="1:9" x14ac:dyDescent="0.35">
      <c r="A1" t="s">
        <v>85</v>
      </c>
      <c r="B1" t="s">
        <v>86</v>
      </c>
      <c r="C1" t="s">
        <v>87</v>
      </c>
      <c r="D1" t="s">
        <v>88</v>
      </c>
      <c r="F1" t="s">
        <v>89</v>
      </c>
      <c r="H1" t="s">
        <v>90</v>
      </c>
      <c r="I1" t="s">
        <v>91</v>
      </c>
    </row>
    <row r="2" spans="1:9" x14ac:dyDescent="0.35">
      <c r="A2" t="s">
        <v>22</v>
      </c>
      <c r="B2" t="s">
        <v>57</v>
      </c>
      <c r="C2" t="s">
        <v>22</v>
      </c>
      <c r="D2" t="s">
        <v>57</v>
      </c>
      <c r="F2" t="s">
        <v>126</v>
      </c>
      <c r="H2" t="s">
        <v>177</v>
      </c>
      <c r="I2" t="s">
        <v>177</v>
      </c>
    </row>
    <row r="3" spans="1:9" x14ac:dyDescent="0.35">
      <c r="A3" t="s">
        <v>110</v>
      </c>
      <c r="B3" t="s">
        <v>113</v>
      </c>
      <c r="C3" t="s">
        <v>61</v>
      </c>
      <c r="D3" t="s">
        <v>62</v>
      </c>
      <c r="F3" t="s">
        <v>177</v>
      </c>
      <c r="H3" t="s">
        <v>126</v>
      </c>
      <c r="I3" t="s">
        <v>126</v>
      </c>
    </row>
    <row r="4" spans="1:9" x14ac:dyDescent="0.35">
      <c r="A4" t="s">
        <v>78</v>
      </c>
      <c r="B4" t="s">
        <v>79</v>
      </c>
      <c r="C4" t="s">
        <v>80</v>
      </c>
      <c r="D4" t="s">
        <v>81</v>
      </c>
      <c r="F4" t="s">
        <v>127</v>
      </c>
      <c r="H4" t="s">
        <v>132</v>
      </c>
      <c r="I4" t="s">
        <v>132</v>
      </c>
    </row>
    <row r="5" spans="1:9" x14ac:dyDescent="0.35">
      <c r="A5" t="s">
        <v>95</v>
      </c>
      <c r="B5" t="s">
        <v>96</v>
      </c>
      <c r="C5" t="s">
        <v>97</v>
      </c>
      <c r="D5" t="s">
        <v>98</v>
      </c>
      <c r="F5" t="s">
        <v>128</v>
      </c>
      <c r="H5" t="s">
        <v>130</v>
      </c>
      <c r="I5" t="s">
        <v>130</v>
      </c>
    </row>
    <row r="6" spans="1:9" x14ac:dyDescent="0.35">
      <c r="A6" t="s">
        <v>141</v>
      </c>
      <c r="B6" t="s">
        <v>143</v>
      </c>
      <c r="C6" t="s">
        <v>116</v>
      </c>
      <c r="D6" t="s">
        <v>118</v>
      </c>
      <c r="F6" t="s">
        <v>212</v>
      </c>
    </row>
    <row r="7" spans="1:9" x14ac:dyDescent="0.35">
      <c r="A7" t="s">
        <v>111</v>
      </c>
      <c r="B7" t="s">
        <v>114</v>
      </c>
      <c r="C7" t="s">
        <v>207</v>
      </c>
      <c r="D7" t="s">
        <v>208</v>
      </c>
      <c r="F7" t="s">
        <v>213</v>
      </c>
    </row>
    <row r="8" spans="1:9" x14ac:dyDescent="0.35">
      <c r="A8" t="s">
        <v>204</v>
      </c>
      <c r="B8" t="s">
        <v>205</v>
      </c>
      <c r="C8" t="s">
        <v>209</v>
      </c>
      <c r="D8" t="s">
        <v>210</v>
      </c>
      <c r="F8" t="s">
        <v>129</v>
      </c>
    </row>
    <row r="9" spans="1:9" x14ac:dyDescent="0.35">
      <c r="A9" t="s">
        <v>99</v>
      </c>
      <c r="B9" t="s">
        <v>100</v>
      </c>
      <c r="C9" t="s">
        <v>145</v>
      </c>
      <c r="D9" t="s">
        <v>147</v>
      </c>
      <c r="F9" t="s">
        <v>94</v>
      </c>
    </row>
    <row r="10" spans="1:9" x14ac:dyDescent="0.35">
      <c r="A10" t="s">
        <v>142</v>
      </c>
      <c r="B10" t="s">
        <v>144</v>
      </c>
      <c r="C10" t="s">
        <v>101</v>
      </c>
      <c r="D10" t="s">
        <v>102</v>
      </c>
      <c r="F10" t="s">
        <v>130</v>
      </c>
    </row>
    <row r="11" spans="1:9" x14ac:dyDescent="0.35">
      <c r="A11" t="s">
        <v>103</v>
      </c>
      <c r="B11" t="s">
        <v>178</v>
      </c>
      <c r="C11" t="s">
        <v>146</v>
      </c>
      <c r="D11" t="s">
        <v>216</v>
      </c>
      <c r="F11" t="s">
        <v>131</v>
      </c>
    </row>
    <row r="12" spans="1:9" x14ac:dyDescent="0.35">
      <c r="A12" t="s">
        <v>112</v>
      </c>
      <c r="B12" t="s">
        <v>115</v>
      </c>
      <c r="C12" t="s">
        <v>106</v>
      </c>
      <c r="D12" t="s">
        <v>107</v>
      </c>
      <c r="F12" t="s">
        <v>223</v>
      </c>
    </row>
    <row r="13" spans="1:9" x14ac:dyDescent="0.35">
      <c r="A13" s="85" t="s">
        <v>104</v>
      </c>
      <c r="B13" s="85" t="s">
        <v>105</v>
      </c>
      <c r="C13" s="85" t="s">
        <v>117</v>
      </c>
      <c r="D13" s="85" t="s">
        <v>120</v>
      </c>
    </row>
    <row r="14" spans="1:9" x14ac:dyDescent="0.35">
      <c r="A14" s="85" t="s">
        <v>206</v>
      </c>
      <c r="B14" s="85" t="s">
        <v>217</v>
      </c>
      <c r="C14" s="85" t="s">
        <v>108</v>
      </c>
      <c r="D14" s="85" t="s">
        <v>109</v>
      </c>
    </row>
    <row r="15" spans="1:9" x14ac:dyDescent="0.35">
      <c r="A15" s="15" t="s">
        <v>219</v>
      </c>
      <c r="B15" s="15" t="s">
        <v>220</v>
      </c>
      <c r="C15" s="85" t="s">
        <v>211</v>
      </c>
      <c r="D15" s="85" t="s">
        <v>119</v>
      </c>
    </row>
    <row r="16" spans="1:9" x14ac:dyDescent="0.35">
      <c r="A16" s="86" t="s">
        <v>229</v>
      </c>
      <c r="B16" s="86" t="s">
        <v>218</v>
      </c>
      <c r="C16" s="85" t="s">
        <v>180</v>
      </c>
      <c r="D16" s="85" t="s">
        <v>179</v>
      </c>
    </row>
    <row r="17" spans="3:4" x14ac:dyDescent="0.35">
      <c r="C17" s="15" t="s">
        <v>221</v>
      </c>
      <c r="D17" s="15" t="s">
        <v>222</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40DB-BDCF-4242-9A64-D51404E1CDA7}">
  <dimension ref="A1:J25"/>
  <sheetViews>
    <sheetView zoomScale="90" zoomScaleNormal="90" workbookViewId="0">
      <selection activeCell="F17" sqref="F17"/>
    </sheetView>
  </sheetViews>
  <sheetFormatPr defaultRowHeight="14.5" x14ac:dyDescent="0.35"/>
  <cols>
    <col min="1" max="1" width="17.81640625" customWidth="1"/>
    <col min="2" max="2" width="39" customWidth="1"/>
    <col min="5" max="5" width="12.1796875" customWidth="1"/>
    <col min="7" max="7" width="32.1796875" customWidth="1"/>
  </cols>
  <sheetData>
    <row r="1" spans="1:5" ht="18.5" x14ac:dyDescent="0.45">
      <c r="A1" s="108" t="s">
        <v>77</v>
      </c>
      <c r="B1" s="108"/>
      <c r="C1" s="108"/>
      <c r="D1" s="108"/>
      <c r="E1" s="108"/>
    </row>
    <row r="2" spans="1:5" x14ac:dyDescent="0.35">
      <c r="A2" s="14" t="s">
        <v>63</v>
      </c>
      <c r="B2" s="14" t="s">
        <v>64</v>
      </c>
      <c r="C2" s="14" t="s">
        <v>55</v>
      </c>
      <c r="D2" s="14" t="s">
        <v>67</v>
      </c>
      <c r="E2" s="14" t="s">
        <v>5</v>
      </c>
    </row>
    <row r="3" spans="1:5" x14ac:dyDescent="0.35">
      <c r="A3" s="72" t="str">
        <f>'Study Plan'!A16</f>
        <v>CH-120</v>
      </c>
      <c r="B3" s="66" t="str">
        <f>'Study Plan'!B16</f>
        <v>General &amp; Inorganic Chemistry</v>
      </c>
      <c r="C3" s="66">
        <v>7.5</v>
      </c>
      <c r="D3" s="66" t="s">
        <v>68</v>
      </c>
      <c r="E3" s="66" t="s">
        <v>133</v>
      </c>
    </row>
    <row r="4" spans="1:5" x14ac:dyDescent="0.35">
      <c r="A4" s="72" t="str">
        <f>'Study Plan'!A14</f>
        <v>CH-100</v>
      </c>
      <c r="B4" s="66" t="str">
        <f>'Study Plan'!B14</f>
        <v>General Biochemistry</v>
      </c>
      <c r="C4" s="66">
        <v>7.5</v>
      </c>
      <c r="D4" s="66" t="s">
        <v>68</v>
      </c>
      <c r="E4" s="66" t="s">
        <v>133</v>
      </c>
    </row>
    <row r="5" spans="1:5" x14ac:dyDescent="0.35">
      <c r="A5" s="67" t="str">
        <f>'Study Plan'!A18</f>
        <v>CH-XXX</v>
      </c>
      <c r="B5" s="67" t="str">
        <f>'Study Plan'!B18</f>
        <v>Please select:</v>
      </c>
      <c r="C5" s="68">
        <v>7.5</v>
      </c>
      <c r="D5" s="68" t="s">
        <v>69</v>
      </c>
      <c r="E5" s="68" t="s">
        <v>133</v>
      </c>
    </row>
    <row r="6" spans="1:5" x14ac:dyDescent="0.35">
      <c r="A6" s="72" t="str">
        <f>'Study Plan'!A17</f>
        <v>CH-121</v>
      </c>
      <c r="B6" s="66" t="str">
        <f>'Study Plan'!B17</f>
        <v>Introduction to Biotechnology</v>
      </c>
      <c r="C6" s="66">
        <v>7.5</v>
      </c>
      <c r="D6" s="66" t="s">
        <v>68</v>
      </c>
      <c r="E6" s="66" t="s">
        <v>134</v>
      </c>
    </row>
    <row r="7" spans="1:5" x14ac:dyDescent="0.35">
      <c r="A7" s="72" t="str">
        <f>'Study Plan'!A15</f>
        <v>CH-111</v>
      </c>
      <c r="B7" s="66" t="str">
        <f>'Study Plan'!B15</f>
        <v>General Organic Chemistry</v>
      </c>
      <c r="C7" s="66">
        <v>7.5</v>
      </c>
      <c r="D7" s="66" t="s">
        <v>68</v>
      </c>
      <c r="E7" s="66" t="s">
        <v>134</v>
      </c>
    </row>
    <row r="8" spans="1:5" x14ac:dyDescent="0.35">
      <c r="A8" s="67" t="str">
        <f>'Study Plan'!A19</f>
        <v>CH-XXX</v>
      </c>
      <c r="B8" s="67" t="str">
        <f>'Study Plan'!B19</f>
        <v>Please select:</v>
      </c>
      <c r="C8" s="68">
        <v>7.5</v>
      </c>
      <c r="D8" s="68" t="s">
        <v>69</v>
      </c>
      <c r="E8" s="68" t="s">
        <v>134</v>
      </c>
    </row>
    <row r="10" spans="1:5" x14ac:dyDescent="0.35">
      <c r="A10" t="s">
        <v>121</v>
      </c>
      <c r="C10" s="69" t="str">
        <f>IF((A5="CH-110")*(A8="CH-101"),"BCCB or MCCB",IF(A8="CH-101","BCCB",IF(A5="CH-110","MCCB",IF((A5="CH-132")*(A8="CH-133"),"Earth Sciences",IF((A5="CH-140")*(A8="CH-141"),"Physics",IF((A5="CH-210")*(A8="CH-211"),"ECE",IF((A5="CH-221")*(A8="CH-222"),"RIS",IF((A5="CH-241")*(A8="CH-240"),"IEM",IF((A5="CH-330")*(A8="CH-331"),"IRPH",IF((A5="CH-340")*(A8="CH-341"),"ISCP",IF((A5="CH-700")*(A8="CH-701"),"Data Science",IF((A5="SUS-101")*(A8="SUS-102"),"Sustainability","NONE"))))))))))))</f>
        <v>NONE</v>
      </c>
    </row>
    <row r="12" spans="1:5" x14ac:dyDescent="0.35">
      <c r="A12" t="s">
        <v>82</v>
      </c>
      <c r="D12" s="69" t="str">
        <f>IF(A5="CH-110","MCCB or BCCB",IF(A5="CH-330","IRPH or BCCB",IF(A5="CH-340","ISCP or BCCB","BCCB")))</f>
        <v>BCCB</v>
      </c>
    </row>
    <row r="14" spans="1:5" x14ac:dyDescent="0.35">
      <c r="A14" t="s">
        <v>83</v>
      </c>
      <c r="D14" s="69" t="str">
        <f>IF((A5="CH-110")*(A8="CH-101"),"BCCB or MCCB",IF(A8="CH-101","BCCB ",IF((A5="CH-330")*(A8="CH-331"),"IRPH",IF((A5="CH-340")*(A8="CH-341"),"ISCP","NONE"))))</f>
        <v>NONE</v>
      </c>
    </row>
    <row r="17" spans="1:10" ht="18.5" x14ac:dyDescent="0.45">
      <c r="A17" s="108" t="s">
        <v>84</v>
      </c>
      <c r="B17" s="108"/>
      <c r="C17" s="108"/>
      <c r="D17" s="108"/>
      <c r="E17" s="108"/>
    </row>
    <row r="18" spans="1:10" x14ac:dyDescent="0.35">
      <c r="A18" s="14" t="s">
        <v>63</v>
      </c>
      <c r="B18" s="14" t="s">
        <v>64</v>
      </c>
      <c r="C18" s="14" t="s">
        <v>55</v>
      </c>
      <c r="D18" s="14" t="s">
        <v>67</v>
      </c>
      <c r="E18" s="14" t="s">
        <v>5</v>
      </c>
    </row>
    <row r="19" spans="1:10" x14ac:dyDescent="0.35">
      <c r="A19" s="73" t="str">
        <f>'Study Plan'!A38</f>
        <v>CTMS-MET-07</v>
      </c>
      <c r="B19" s="74" t="str">
        <f>'Study Plan'!B38</f>
        <v xml:space="preserve">Mathematical Concepts for the Sciences </v>
      </c>
      <c r="C19" s="44">
        <v>5</v>
      </c>
      <c r="D19" s="41" t="s">
        <v>68</v>
      </c>
      <c r="E19" s="7" t="s">
        <v>133</v>
      </c>
      <c r="J19" s="70"/>
    </row>
    <row r="20" spans="1:10" x14ac:dyDescent="0.35">
      <c r="A20" s="73" t="str">
        <f>'Study Plan'!A39</f>
        <v>CTMS-SCI-17</v>
      </c>
      <c r="B20" s="74" t="str">
        <f>'Study Plan'!B39</f>
        <v>Physics for the Natural Sciences</v>
      </c>
      <c r="C20" s="44">
        <v>5</v>
      </c>
      <c r="D20" s="41" t="s">
        <v>68</v>
      </c>
      <c r="E20" s="7" t="s">
        <v>134</v>
      </c>
    </row>
    <row r="22" spans="1:10" ht="18.5" x14ac:dyDescent="0.45">
      <c r="A22" s="108" t="s">
        <v>122</v>
      </c>
      <c r="B22" s="108"/>
      <c r="C22" s="108"/>
      <c r="D22" s="108"/>
      <c r="E22" s="108"/>
    </row>
    <row r="23" spans="1:10" x14ac:dyDescent="0.35">
      <c r="A23" s="14" t="s">
        <v>63</v>
      </c>
      <c r="B23" s="14" t="s">
        <v>64</v>
      </c>
      <c r="C23" s="14" t="s">
        <v>55</v>
      </c>
      <c r="D23" s="14" t="s">
        <v>67</v>
      </c>
      <c r="E23" s="14" t="s">
        <v>5</v>
      </c>
    </row>
    <row r="24" spans="1:10" ht="29" x14ac:dyDescent="0.35">
      <c r="A24" s="75" t="str">
        <f>'Study Plan'!A46</f>
        <v>CTLA-GER-XX/ CTHU-HUM-XXX</v>
      </c>
      <c r="B24" s="75" t="str">
        <f>'Study Plan'!B46</f>
        <v>Please select:</v>
      </c>
      <c r="C24" s="76">
        <v>2.5</v>
      </c>
      <c r="D24" s="76" t="s">
        <v>69</v>
      </c>
      <c r="E24" s="77" t="s">
        <v>133</v>
      </c>
    </row>
    <row r="25" spans="1:10" ht="29" x14ac:dyDescent="0.35">
      <c r="A25" s="75" t="str">
        <f>'Study Plan'!A47</f>
        <v>CTLA-GER-XX/ CTHU-HUM-XXX</v>
      </c>
      <c r="B25" s="75" t="str">
        <f>'Study Plan'!B47</f>
        <v>Please select:</v>
      </c>
      <c r="C25" s="76">
        <v>2.5</v>
      </c>
      <c r="D25" s="76" t="s">
        <v>69</v>
      </c>
      <c r="E25" s="77" t="s">
        <v>134</v>
      </c>
    </row>
  </sheetData>
  <mergeCells count="3">
    <mergeCell ref="A1:E1"/>
    <mergeCell ref="A17:E17"/>
    <mergeCell ref="A22:E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8AB36-2035-4C62-BC1A-21DDC14D0E04}">
  <dimension ref="A1:B12"/>
  <sheetViews>
    <sheetView workbookViewId="0">
      <selection activeCell="B12" sqref="B12"/>
    </sheetView>
  </sheetViews>
  <sheetFormatPr defaultRowHeight="14.5" x14ac:dyDescent="0.35"/>
  <cols>
    <col min="1" max="1" width="12.1796875" customWidth="1"/>
    <col min="2" max="2" width="13.90625" customWidth="1"/>
  </cols>
  <sheetData>
    <row r="1" spans="1:2" x14ac:dyDescent="0.35">
      <c r="A1" t="s">
        <v>5</v>
      </c>
      <c r="B1" t="s">
        <v>65</v>
      </c>
    </row>
    <row r="3" spans="1:2" x14ac:dyDescent="0.35">
      <c r="A3" s="45" t="s">
        <v>133</v>
      </c>
      <c r="B3" s="45">
        <f>SUMIF('Study Plan'!H$14:H$79, A3, 'Study Plan'!C$14:C$79)</f>
        <v>30</v>
      </c>
    </row>
    <row r="4" spans="1:2" x14ac:dyDescent="0.35">
      <c r="A4" s="45" t="s">
        <v>134</v>
      </c>
      <c r="B4" s="45">
        <f>SUMIF('Study Plan'!H$14:H$79, A4, 'Study Plan'!C$14:C$79)</f>
        <v>30</v>
      </c>
    </row>
    <row r="5" spans="1:2" x14ac:dyDescent="0.35">
      <c r="A5" s="45" t="s">
        <v>135</v>
      </c>
      <c r="B5" s="45">
        <f>SUMIF('Study Plan'!H$14:H$79, A5, 'Study Plan'!C$14:C$79)</f>
        <v>0</v>
      </c>
    </row>
    <row r="6" spans="1:2" x14ac:dyDescent="0.35">
      <c r="A6" s="45" t="s">
        <v>136</v>
      </c>
      <c r="B6" s="45">
        <f>SUMIF('Study Plan'!H$14:H$79, A6, 'Study Plan'!C$14:C$79)</f>
        <v>0</v>
      </c>
    </row>
    <row r="7" spans="1:2" x14ac:dyDescent="0.35">
      <c r="A7" s="45" t="s">
        <v>214</v>
      </c>
      <c r="B7" s="45">
        <f>SUMIF('Study Plan'!H$14:H$79, A7, 'Study Plan'!C$14:C$79)</f>
        <v>0</v>
      </c>
    </row>
    <row r="8" spans="1:2" x14ac:dyDescent="0.35">
      <c r="A8" s="45" t="s">
        <v>215</v>
      </c>
      <c r="B8" s="45">
        <f>SUMIF('Study Plan'!H$14:H$79, A8, 'Study Plan'!C$14:C$79)</f>
        <v>0</v>
      </c>
    </row>
    <row r="9" spans="1:2" x14ac:dyDescent="0.35">
      <c r="A9" s="45" t="s">
        <v>224</v>
      </c>
      <c r="B9" s="45">
        <f>SUMIF('Study Plan'!H$14:H$79, A9, 'Study Plan'!C$14:C$79)</f>
        <v>0</v>
      </c>
    </row>
    <row r="10" spans="1:2" x14ac:dyDescent="0.35">
      <c r="A10" s="45" t="s">
        <v>225</v>
      </c>
      <c r="B10" s="45">
        <f>SUMIF('Study Plan'!H$14:H$79, A10, 'Study Plan'!C$14:C$79)</f>
        <v>0</v>
      </c>
    </row>
    <row r="11" spans="1:2" ht="15" thickBot="1" x14ac:dyDescent="0.4">
      <c r="A11" s="46"/>
      <c r="B11" s="46"/>
    </row>
    <row r="12" spans="1:2" x14ac:dyDescent="0.35">
      <c r="A12" t="s">
        <v>66</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D25" sqref="D25"/>
    </sheetView>
  </sheetViews>
  <sheetFormatPr defaultRowHeight="14.5" x14ac:dyDescent="0.35"/>
  <cols>
    <col min="1" max="1" width="21.6328125" customWidth="1"/>
    <col min="2" max="2" width="25.81640625" customWidth="1"/>
    <col min="3" max="3" width="9.1796875" customWidth="1"/>
    <col min="4" max="4" width="37.90625" customWidth="1"/>
    <col min="5" max="5" width="8.08984375" customWidth="1"/>
    <col min="8" max="8" width="43.36328125" customWidth="1"/>
  </cols>
  <sheetData>
    <row r="1" spans="1:5" ht="18.5" x14ac:dyDescent="0.45">
      <c r="A1" s="108" t="s">
        <v>43</v>
      </c>
      <c r="B1" s="108"/>
      <c r="C1" s="108"/>
      <c r="D1" s="108"/>
    </row>
    <row r="2" spans="1:5" ht="18.5" x14ac:dyDescent="0.45">
      <c r="A2" s="13"/>
      <c r="B2" s="13"/>
      <c r="C2" s="13"/>
      <c r="D2" s="13"/>
    </row>
    <row r="4" spans="1:5" x14ac:dyDescent="0.35">
      <c r="A4" s="14" t="s">
        <v>44</v>
      </c>
      <c r="B4" s="14" t="s">
        <v>45</v>
      </c>
    </row>
    <row r="5" spans="1:5" ht="42" customHeight="1" x14ac:dyDescent="0.35">
      <c r="A5" s="25" t="s">
        <v>63</v>
      </c>
      <c r="B5" s="25" t="s">
        <v>64</v>
      </c>
      <c r="C5" s="26" t="s">
        <v>18</v>
      </c>
      <c r="D5" s="26" t="s">
        <v>202</v>
      </c>
      <c r="E5" s="26" t="s">
        <v>47</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48</v>
      </c>
      <c r="C21" s="27">
        <f>SUM(C6:C19)</f>
        <v>0</v>
      </c>
    </row>
    <row r="24" spans="1:5" x14ac:dyDescent="0.35">
      <c r="A24" s="14" t="s">
        <v>49</v>
      </c>
      <c r="B24" s="14" t="s">
        <v>45</v>
      </c>
    </row>
    <row r="25" spans="1:5" ht="43.25" customHeight="1" x14ac:dyDescent="0.35">
      <c r="A25" s="25" t="s">
        <v>63</v>
      </c>
      <c r="B25" s="25" t="s">
        <v>46</v>
      </c>
      <c r="C25" s="26" t="s">
        <v>18</v>
      </c>
      <c r="D25" s="26" t="s">
        <v>202</v>
      </c>
      <c r="E25" s="26" t="s">
        <v>47</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50</v>
      </c>
      <c r="C41" s="27">
        <f>SUM(C26:C39)</f>
        <v>0</v>
      </c>
    </row>
    <row r="43" spans="1:5" x14ac:dyDescent="0.35">
      <c r="B43" s="14" t="s">
        <v>51</v>
      </c>
      <c r="C43" s="27">
        <f>C21+C41</f>
        <v>0</v>
      </c>
      <c r="D43" s="28" t="s">
        <v>52</v>
      </c>
      <c r="E43" s="29">
        <f>'Study Plan'!$B$82+'Extension Semesters'!C43</f>
        <v>0</v>
      </c>
    </row>
    <row r="45" spans="1:5" ht="15" thickBot="1" x14ac:dyDescent="0.4"/>
    <row r="46" spans="1:5" x14ac:dyDescent="0.35">
      <c r="A46" s="31"/>
      <c r="B46" s="32"/>
      <c r="C46" s="32"/>
      <c r="D46" s="32"/>
      <c r="E46" s="33"/>
    </row>
    <row r="47" spans="1:5" ht="15" thickBot="1" x14ac:dyDescent="0.4">
      <c r="A47" s="34" t="s">
        <v>54</v>
      </c>
      <c r="B47" s="14"/>
      <c r="C47" s="35"/>
      <c r="E47" s="36"/>
    </row>
    <row r="48" spans="1:5" ht="15" thickBot="1" x14ac:dyDescent="0.4">
      <c r="A48" s="37"/>
      <c r="B48" s="38"/>
      <c r="C48" s="38"/>
      <c r="D48" s="38"/>
      <c r="E48" s="39"/>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B5168-7233-417C-BC4D-F64E86BAA280}">
  <ds:schemaRefs>
    <ds:schemaRef ds:uri="http://schemas.microsoft.com/sharepoint/v3/contenttype/forms"/>
  </ds:schemaRefs>
</ds:datastoreItem>
</file>

<file path=customXml/itemProps2.xml><?xml version="1.0" encoding="utf-8"?>
<ds:datastoreItem xmlns:ds="http://schemas.openxmlformats.org/officeDocument/2006/customXml" ds:itemID="{99F3B133-A314-453E-9D5E-60C21632C959}">
  <ds:schemaRefs>
    <ds:schemaRef ds:uri="http://schemas.microsoft.com/office/2006/metadata/properties"/>
    <ds:schemaRef ds:uri="http://schemas.microsoft.com/office/infopath/2007/PartnerControls"/>
    <ds:schemaRef ds:uri="e53f908f-34e7-4c58-a4c8-d6911175ab2e"/>
  </ds:schemaRefs>
</ds:datastoreItem>
</file>

<file path=customXml/itemProps3.xml><?xml version="1.0" encoding="utf-8"?>
<ds:datastoreItem xmlns:ds="http://schemas.openxmlformats.org/officeDocument/2006/customXml" ds:itemID="{E237D0C0-2645-44EC-8A82-A1845BF74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2025-08-07T06:15:39Z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