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autoCompressPictures="0"/>
  <mc:AlternateContent xmlns:mc="http://schemas.openxmlformats.org/markup-compatibility/2006">
    <mc:Choice Requires="x15">
      <x15ac:absPath xmlns:x15ac="http://schemas.microsoft.com/office/spreadsheetml/2010/11/ac" url="https://constructoruniversity.sharepoint.com/sites/AcademicAdvising-AASInternalOnly/Shared Documents/AAS Internal Only/CURRENT CASES/Entry Advising Forms/F25/SUS Modules added/"/>
    </mc:Choice>
  </mc:AlternateContent>
  <xr:revisionPtr revIDLastSave="270" documentId="13_ncr:1_{73D8DDDC-9E93-4FF9-B463-1EE4800B9B48}" xr6:coauthVersionLast="47" xr6:coauthVersionMax="47" xr10:uidLastSave="{7445045C-8765-4D83-856B-F32C3967583E}"/>
  <bookViews>
    <workbookView xWindow="-110" yWindow="-110" windowWidth="19420" windowHeight="10420" xr2:uid="{00000000-000D-0000-FFFF-FFFF00000000}"/>
  </bookViews>
  <sheets>
    <sheet name="Study Plan" sheetId="1" r:id="rId1"/>
    <sheet name="Lists" sheetId="5" state="hidden" r:id="rId2"/>
    <sheet name="Entry Advising Form" sheetId="4" r:id="rId3"/>
    <sheet name="Additional Options" sheetId="6" r:id="rId4"/>
    <sheet name="Workload Balance" sheetId="3" r:id="rId5"/>
    <sheet name="Extension Semesters" sheetId="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1" l="1"/>
  <c r="A16" i="1"/>
  <c r="B9" i="3"/>
  <c r="B10" i="3"/>
  <c r="B8" i="3"/>
  <c r="B7" i="3"/>
  <c r="B6" i="3"/>
  <c r="B5" i="3"/>
  <c r="B4" i="3"/>
  <c r="B3" i="3"/>
  <c r="A19" i="1"/>
  <c r="A18" i="1"/>
  <c r="F48" i="1" l="1"/>
  <c r="E48" i="1"/>
  <c r="A48" i="1"/>
  <c r="F47" i="1"/>
  <c r="E47" i="1"/>
  <c r="A47" i="1"/>
  <c r="A5" i="4" l="1"/>
  <c r="A4" i="4"/>
  <c r="A8" i="4"/>
  <c r="A7" i="4"/>
  <c r="F66" i="1"/>
  <c r="E66" i="1"/>
  <c r="F65" i="1"/>
  <c r="E65" i="1"/>
  <c r="F64" i="1"/>
  <c r="E64" i="1"/>
  <c r="F63" i="1"/>
  <c r="E63" i="1"/>
  <c r="F62" i="1"/>
  <c r="E62" i="1"/>
  <c r="F61" i="1"/>
  <c r="E61" i="1"/>
  <c r="F60" i="1"/>
  <c r="E60" i="1"/>
  <c r="A24" i="4"/>
  <c r="A40" i="1"/>
  <c r="F56" i="1"/>
  <c r="E56" i="1"/>
  <c r="F55" i="1"/>
  <c r="E55" i="1"/>
  <c r="F54" i="1"/>
  <c r="E54" i="1"/>
  <c r="F53" i="1"/>
  <c r="E53" i="1"/>
  <c r="F52" i="1"/>
  <c r="E52" i="1"/>
  <c r="B19" i="4"/>
  <c r="A19" i="4"/>
  <c r="B25" i="4"/>
  <c r="A25" i="4"/>
  <c r="B24" i="4"/>
  <c r="B20" i="4"/>
  <c r="A20" i="4"/>
  <c r="B8" i="4"/>
  <c r="B7" i="4"/>
  <c r="B6" i="4"/>
  <c r="A6" i="4"/>
  <c r="B5" i="4"/>
  <c r="B4" i="4"/>
  <c r="B3" i="4"/>
  <c r="A3" i="4"/>
  <c r="E39" i="1"/>
  <c r="F39" i="1"/>
  <c r="E40" i="1"/>
  <c r="F40" i="1"/>
  <c r="E41" i="1"/>
  <c r="F41" i="1"/>
  <c r="E42" i="1"/>
  <c r="F42" i="1"/>
  <c r="F30" i="1"/>
  <c r="E30" i="1"/>
  <c r="F24" i="1"/>
  <c r="F25" i="1"/>
  <c r="F26" i="1"/>
  <c r="F27" i="1"/>
  <c r="F28" i="1"/>
  <c r="F29" i="1"/>
  <c r="F31" i="1"/>
  <c r="E24" i="1"/>
  <c r="E25" i="1"/>
  <c r="E26" i="1"/>
  <c r="E27" i="1"/>
  <c r="E28" i="1"/>
  <c r="E29" i="1"/>
  <c r="E31" i="1"/>
  <c r="F77" i="1"/>
  <c r="F76" i="1"/>
  <c r="E15" i="1"/>
  <c r="E16" i="1"/>
  <c r="E17" i="1"/>
  <c r="E18" i="1"/>
  <c r="E19" i="1"/>
  <c r="E14" i="1"/>
  <c r="E77" i="1"/>
  <c r="E76" i="1"/>
  <c r="F70" i="1"/>
  <c r="F71" i="1"/>
  <c r="F72" i="1"/>
  <c r="E70" i="1"/>
  <c r="E71" i="1"/>
  <c r="E72" i="1"/>
  <c r="F32" i="1"/>
  <c r="F33" i="1"/>
  <c r="F34" i="1"/>
  <c r="E32" i="1"/>
  <c r="E33" i="1"/>
  <c r="E34" i="1"/>
  <c r="E23" i="1"/>
  <c r="F23" i="1"/>
  <c r="F15" i="1"/>
  <c r="F16" i="1"/>
  <c r="F17" i="1"/>
  <c r="F18" i="1"/>
  <c r="F19" i="1"/>
  <c r="F14" i="1"/>
  <c r="C41" i="2"/>
  <c r="C43" i="2" s="1"/>
  <c r="C21" i="2"/>
  <c r="B81" i="1" l="1"/>
  <c r="H81" i="1"/>
  <c r="J84" i="1" s="1"/>
  <c r="B12" i="3"/>
  <c r="J82" i="1" l="1"/>
  <c r="E4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Abo Alatta, Nina</author>
    <author>Ahrens, Mareike</author>
  </authors>
  <commentList>
    <comment ref="D14" authorId="0" shapeId="0" xr:uid="{890A866C-D907-45A4-8244-2C04021A8873}">
      <text>
        <r>
          <rPr>
            <b/>
            <sz val="9"/>
            <color indexed="81"/>
            <rFont val="Tahoma"/>
            <family val="2"/>
          </rPr>
          <t xml:space="preserve">Please select "Earned" from the drop-down menu </t>
        </r>
        <r>
          <rPr>
            <b/>
            <u/>
            <sz val="9"/>
            <color indexed="81"/>
            <rFont val="Tahoma"/>
            <family val="2"/>
          </rPr>
          <t>only for modules you have already completed and passed!</t>
        </r>
        <r>
          <rPr>
            <b/>
            <sz val="9"/>
            <color indexed="81"/>
            <rFont val="Tahoma"/>
            <family val="2"/>
          </rPr>
          <t xml:space="preserve">
For modules you haven't taken yet/modules which you are currently taking or for incomplete modules please select "Planned".</t>
        </r>
      </text>
    </comment>
    <comment ref="H21" authorId="0" shapeId="0" xr:uid="{8F144838-E105-4946-ABE9-FD4FCCB99C2F}">
      <text>
        <r>
          <rPr>
            <b/>
            <sz val="9"/>
            <color indexed="81"/>
            <rFont val="Tahoma"/>
            <family val="2"/>
          </rPr>
          <t>Either select all IRPH Core modules or replace 15 CP of "me" modules with minor Core modules.
The Study Program Handbooks list the default minor modules and their respective CPs</t>
        </r>
        <r>
          <rPr>
            <sz val="9"/>
            <color indexed="81"/>
            <rFont val="Tahoma"/>
            <family val="2"/>
          </rPr>
          <t xml:space="preserve">
</t>
        </r>
      </text>
    </comment>
    <comment ref="F60" authorId="0" shapeId="0" xr:uid="{02347975-3437-4552-95AF-2401C59B2E95}">
      <text>
        <r>
          <rPr>
            <b/>
            <sz val="9"/>
            <color indexed="81"/>
            <rFont val="Tahoma"/>
            <family val="2"/>
          </rPr>
          <t xml:space="preserve">Please make sure you have followed the official registration procedure and to submitted the relevant documents to CSC.
</t>
        </r>
        <r>
          <rPr>
            <sz val="9"/>
            <color indexed="81"/>
            <rFont val="Tahoma"/>
            <family val="2"/>
          </rPr>
          <t xml:space="preserve">
</t>
        </r>
        <r>
          <rPr>
            <b/>
            <sz val="9"/>
            <color indexed="81"/>
            <rFont val="Tahoma"/>
            <family val="2"/>
          </rPr>
          <t>The CSC seminars are module achievements for the internship module You will be automatically registered for the mandatory courses but need to register yourself for the mandatory elective "Soft Skills" seminars.</t>
        </r>
      </text>
    </comment>
    <comment ref="B88" authorId="1" shapeId="0" xr:uid="{00000000-0006-0000-0000-000006000000}">
      <text>
        <r>
          <rPr>
            <b/>
            <sz val="9"/>
            <color indexed="81"/>
            <rFont val="Tahoma"/>
            <family val="2"/>
          </rPr>
          <t xml:space="preserve">Please list here any further modules/audit modules you have taken.
Courses/modules which you took for your old major and which cannot count towards your new major should also be listed here. </t>
        </r>
        <r>
          <rPr>
            <sz val="9"/>
            <color indexed="81"/>
            <rFont val="Tahoma"/>
            <family val="2"/>
          </rPr>
          <t xml:space="preserve">
</t>
        </r>
      </text>
    </comment>
  </commentList>
</comments>
</file>

<file path=xl/sharedStrings.xml><?xml version="1.0" encoding="utf-8"?>
<sst xmlns="http://schemas.openxmlformats.org/spreadsheetml/2006/main" count="558" uniqueCount="286">
  <si>
    <t xml:space="preserve">Study Plan for </t>
  </si>
  <si>
    <t>PLEASE READ THIS SECTION FIRST! Important notes for filling in the template:</t>
  </si>
  <si>
    <t>Credits earned</t>
  </si>
  <si>
    <t>Module number</t>
  </si>
  <si>
    <t>Module name</t>
  </si>
  <si>
    <t>Semester</t>
  </si>
  <si>
    <t>CHOICE modules</t>
  </si>
  <si>
    <t>CORE modules</t>
  </si>
  <si>
    <t>Internship/Start-up and Career Skills</t>
  </si>
  <si>
    <t>CA-INT-900-0</t>
  </si>
  <si>
    <t>Specialization modules</t>
  </si>
  <si>
    <t>Bachelor Thesis &amp; Seminar</t>
  </si>
  <si>
    <t xml:space="preserve">Total Credits required: 45 </t>
  </si>
  <si>
    <t>Total Credits required: 15</t>
  </si>
  <si>
    <t>Note: Only for extra credits taken on top of the 180 ECTS required for your major!</t>
  </si>
  <si>
    <t>Thesis</t>
  </si>
  <si>
    <t>Seminar</t>
  </si>
  <si>
    <t>Usually, you should not plan for more than 35 ECTS/semester. Try to split the courseload in such a way that all semesters are more or less balanced. Don't forget about the possibility to attend courses during the Intersession.</t>
  </si>
  <si>
    <t>Credits planned</t>
  </si>
  <si>
    <t xml:space="preserve">Credits earned: </t>
  </si>
  <si>
    <t xml:space="preserve">Credits planned: </t>
  </si>
  <si>
    <t>Total credits for major:</t>
  </si>
  <si>
    <t>CH-XXX</t>
  </si>
  <si>
    <t>CO-XXX</t>
  </si>
  <si>
    <t xml:space="preserve">Minor </t>
  </si>
  <si>
    <t>Fall xxxx</t>
  </si>
  <si>
    <t>Spring xxxx</t>
  </si>
  <si>
    <t>Specialization</t>
  </si>
  <si>
    <t>Remaining semesters:</t>
  </si>
  <si>
    <t>Minor:</t>
  </si>
  <si>
    <t xml:space="preserve">(Where applicable) Old Major/ Minor:  </t>
  </si>
  <si>
    <t>Study Abroad</t>
  </si>
  <si>
    <t>yes / no</t>
  </si>
  <si>
    <t>Fill in any mandatory elective / minor modules and the "credit earned" /"credits Planned" columns and print the document only once you have finished.  Do not forget your name, any minor, (where applicable) your old Major and your study abroad information at the top of the form.</t>
  </si>
  <si>
    <t>When you don't know exactly which courses/modules you will take in future semesters, especially for those curriculum areas where you have a wider choice, just write in the credits and add a module name (e.g. Big Questions, Specialization modules)</t>
  </si>
  <si>
    <t>Further Modules</t>
  </si>
  <si>
    <t>Fall / Spring xxxx</t>
  </si>
  <si>
    <t>Overview Extension Semesters</t>
  </si>
  <si>
    <t>Semester 7</t>
  </si>
  <si>
    <t>SP / F 20xx</t>
  </si>
  <si>
    <t>Status (m, me)</t>
  </si>
  <si>
    <t>Total credits Semester 7</t>
  </si>
  <si>
    <t>Semester 8</t>
  </si>
  <si>
    <t>Total credits Semester 8</t>
  </si>
  <si>
    <t>Total credits semesters 7 &amp; 8</t>
  </si>
  <si>
    <t>Total Credits Degree</t>
  </si>
  <si>
    <r>
      <t xml:space="preserve">Once you have filled in the template, the total number of credits at the bottom should be 180 ECTS (additional modules/ courses need to be listed in the </t>
    </r>
    <r>
      <rPr>
        <i/>
        <sz val="11"/>
        <color theme="1"/>
        <rFont val="Calibri"/>
        <family val="2"/>
        <scheme val="minor"/>
      </rPr>
      <t>Further Modules</t>
    </r>
    <r>
      <rPr>
        <sz val="11"/>
        <color theme="1"/>
        <rFont val="Calibri"/>
        <family val="2"/>
        <scheme val="minor"/>
      </rPr>
      <t xml:space="preserve"> section).</t>
    </r>
  </si>
  <si>
    <t>Signature Academic Advisor</t>
  </si>
  <si>
    <t>CP</t>
  </si>
  <si>
    <t>Earned or Planned</t>
  </si>
  <si>
    <t xml:space="preserve">Please select: </t>
  </si>
  <si>
    <t>Please select:</t>
  </si>
  <si>
    <r>
      <t xml:space="preserve">If </t>
    </r>
    <r>
      <rPr>
        <i/>
        <sz val="11"/>
        <color theme="1"/>
        <rFont val="Calibri"/>
        <family val="2"/>
        <scheme val="minor"/>
      </rPr>
      <t>Remainig Semesters</t>
    </r>
    <r>
      <rPr>
        <sz val="11"/>
        <color theme="1"/>
        <rFont val="Calibri"/>
        <family val="2"/>
        <scheme val="minor"/>
      </rPr>
      <t xml:space="preserve"> show that you will require additional semesters to those included in your study contract, you will most likely need to apply for an extension of studies. Please be aware that no rebates and scholarships are available for additional semesters. If you have questions rearding this matter, get in touch with Student Financial Services as soon as possible.</t>
    </r>
  </si>
  <si>
    <t xml:space="preserve">Total Credits required: 20 </t>
  </si>
  <si>
    <t>Qualitative Research Methods</t>
  </si>
  <si>
    <t>Academic Writing &amp; Academic Skills</t>
  </si>
  <si>
    <t>Data Collection</t>
  </si>
  <si>
    <t>Major: IRPH</t>
  </si>
  <si>
    <t>CAS-S-IRPH-80X</t>
  </si>
  <si>
    <t>CA-IRPH-800-T</t>
  </si>
  <si>
    <t>CA-IRPH-800-S</t>
  </si>
  <si>
    <t>CO-660</t>
  </si>
  <si>
    <t>CO-661</t>
  </si>
  <si>
    <t>Advanced Int Relations Theory</t>
  </si>
  <si>
    <t>CO-662</t>
  </si>
  <si>
    <t>CO-663</t>
  </si>
  <si>
    <t>History of Globalization</t>
  </si>
  <si>
    <t>CO-667</t>
  </si>
  <si>
    <t>Module Number</t>
  </si>
  <si>
    <t>Module Name</t>
  </si>
  <si>
    <t>Workload CP</t>
  </si>
  <si>
    <t>Total</t>
  </si>
  <si>
    <t xml:space="preserve">Full Name: </t>
  </si>
  <si>
    <t>CH-330</t>
  </si>
  <si>
    <t>CH-331</t>
  </si>
  <si>
    <t>Methods modules</t>
  </si>
  <si>
    <t>m</t>
  </si>
  <si>
    <t>me</t>
  </si>
  <si>
    <t>Logic</t>
  </si>
  <si>
    <t>Causation /Correlation</t>
  </si>
  <si>
    <t>Linear Model- Matrices/ Complex Problem Solving</t>
  </si>
  <si>
    <t>Status</t>
  </si>
  <si>
    <t>International Political Economy</t>
  </si>
  <si>
    <t>Empires and Nation States</t>
  </si>
  <si>
    <t>Digital Transformation beyond the West</t>
  </si>
  <si>
    <t>Cybersecurity Governance</t>
  </si>
  <si>
    <t>Political Philosophy</t>
  </si>
  <si>
    <t>Decision Science for Politics</t>
  </si>
  <si>
    <t>IRPH</t>
  </si>
  <si>
    <t>IRPH F Mod Elec2</t>
  </si>
  <si>
    <t>CH-100</t>
  </si>
  <si>
    <t>CH-110</t>
  </si>
  <si>
    <t>CH-120</t>
  </si>
  <si>
    <t>CH-132</t>
  </si>
  <si>
    <t>CH-150</t>
  </si>
  <si>
    <t>CH-210</t>
  </si>
  <si>
    <t>CH-230</t>
  </si>
  <si>
    <t>CH-300</t>
  </si>
  <si>
    <t>CH-310</t>
  </si>
  <si>
    <t>CH-320</t>
  </si>
  <si>
    <t>CH-340</t>
  </si>
  <si>
    <t>CH-700</t>
  </si>
  <si>
    <t>General Biochemistry</t>
  </si>
  <si>
    <t>General Medicinal Chemistry &amp; Chemical Biology</t>
  </si>
  <si>
    <t>General &amp; Inorganic Chemistry</t>
  </si>
  <si>
    <t>Fundamentals of Earth Sciences</t>
  </si>
  <si>
    <t>Analysis</t>
  </si>
  <si>
    <t>General Electrical Engineering I</t>
  </si>
  <si>
    <t>Programming in C/C++</t>
  </si>
  <si>
    <t>Introduction to International Business</t>
  </si>
  <si>
    <t>Microeconomics</t>
  </si>
  <si>
    <t>Essentials of Cognitive Psychology</t>
  </si>
  <si>
    <t>Introduction to Data Science</t>
  </si>
  <si>
    <t>IRPH SP Mod Elec</t>
  </si>
  <si>
    <t>CH-101</t>
  </si>
  <si>
    <t>CH-111</t>
  </si>
  <si>
    <t>CH-121</t>
  </si>
  <si>
    <t>CH-133</t>
  </si>
  <si>
    <t>CH-151</t>
  </si>
  <si>
    <t xml:space="preserve">CH-152 </t>
  </si>
  <si>
    <t>CH-211</t>
  </si>
  <si>
    <t>CH-231</t>
  </si>
  <si>
    <t>CH-301</t>
  </si>
  <si>
    <t>CH-311</t>
  </si>
  <si>
    <t>CH-321</t>
  </si>
  <si>
    <t>CH-341</t>
  </si>
  <si>
    <t>CH-701</t>
  </si>
  <si>
    <t>General Cell Biology</t>
  </si>
  <si>
    <t>General Organic Chemistry</t>
  </si>
  <si>
    <t>Introduction to Biotechnology</t>
  </si>
  <si>
    <t>Environmental Systems &amp; Global Change</t>
  </si>
  <si>
    <t>Linear Algebra</t>
  </si>
  <si>
    <t>Mathematical Modeling</t>
  </si>
  <si>
    <t>General Electrical Engineering II</t>
  </si>
  <si>
    <t>Algorithms &amp; Data Structures</t>
  </si>
  <si>
    <t>Core Algorithms &amp; Data Structures</t>
  </si>
  <si>
    <t>Introduction to Finance &amp; Accounting</t>
  </si>
  <si>
    <t>Macroeconomics</t>
  </si>
  <si>
    <t>Essentials of Social Psychology</t>
  </si>
  <si>
    <t>Data Structures &amp; Processing</t>
  </si>
  <si>
    <t>IRPH2</t>
  </si>
  <si>
    <t>New Skills Modules</t>
  </si>
  <si>
    <t>Total Credits required: 20</t>
  </si>
  <si>
    <t>Language &amp; Humanities Modules</t>
  </si>
  <si>
    <t>Total Credits required: 5</t>
  </si>
  <si>
    <t>Choice Modules</t>
  </si>
  <si>
    <t>For a list of all major change options and minor option with the modules you need to register for please see sheet "Additional Options".</t>
  </si>
  <si>
    <t>Skills Modules</t>
  </si>
  <si>
    <t>Fall 2025</t>
  </si>
  <si>
    <t>Spring 2026</t>
  </si>
  <si>
    <t>Fall 2026</t>
  </si>
  <si>
    <t>Spring 2027</t>
  </si>
  <si>
    <t>Major Change Options after 1 Year with required Choice modules</t>
  </si>
  <si>
    <t>Minor Options for ISCP with required Choice modules</t>
  </si>
  <si>
    <t>Global Economics and Management (GEM) </t>
  </si>
  <si>
    <t>GEM</t>
  </si>
  <si>
    <t>CH-310 - Microeconomics (m, 7.5 CP) </t>
  </si>
  <si>
    <t>CH-311 - Macroeconomics (m, 7.5 CP) </t>
  </si>
  <si>
    <t>CH-300 - Introduction to International Business (m, 7.5 CP) </t>
  </si>
  <si>
    <t>CH-301 - Introduction to Finance and Accounting (m, 7.5 CP) </t>
  </si>
  <si>
    <t>IBA (EIM)</t>
  </si>
  <si>
    <t>International Business Administration (IBA) </t>
  </si>
  <si>
    <t>BCCB</t>
  </si>
  <si>
    <t>CH-100 - General Biochemistry (m, 7.5 CP) </t>
  </si>
  <si>
    <t>CH-101 - General Cell Biology (m, 7.5 CP) </t>
  </si>
  <si>
    <t>Biochemistry and Cell Biology (BCCB) </t>
  </si>
  <si>
    <t>MCCB</t>
  </si>
  <si>
    <t>CH-110 -  General Medicinal Chemistry and Chemical Biology (m, 7.5 CP) </t>
  </si>
  <si>
    <t>CH-111 - General Organic Chemistry (m, 7.5 CP) </t>
  </si>
  <si>
    <t>CH-120 - General and Inorganic Chemistry (m, 7.5 CP) </t>
  </si>
  <si>
    <t>CBT</t>
  </si>
  <si>
    <t>Medicinal Chemistry and Chemical Biology (MCCB) </t>
  </si>
  <si>
    <t>CH-121 - Introduction to Biotechnology (m, 7.5 CP) </t>
  </si>
  <si>
    <t>CS</t>
  </si>
  <si>
    <t>CH-230 - Programming in C and C++ (m, 7.5 CP) </t>
  </si>
  <si>
    <t>CH-231 - Algorithms and Data Structures (m, 7.5 CP) </t>
  </si>
  <si>
    <t>Chemistry and Biotechnology (CBT) </t>
  </si>
  <si>
    <t>Math</t>
  </si>
  <si>
    <t>CH-150 - Analysis (m, 7.5 CP) </t>
  </si>
  <si>
    <t>Computer Science (CS) </t>
  </si>
  <si>
    <t>CH-151 - Linear Algebra (m, 7.5 CP)  </t>
  </si>
  <si>
    <t>SDT</t>
  </si>
  <si>
    <t>Additional Major Change Options after 1st Semester with required Choice Modules</t>
  </si>
  <si>
    <t>Mathematics, Modeling and Data Analytics </t>
  </si>
  <si>
    <t>SMP</t>
  </si>
  <si>
    <t>CH-152 - Mathematical Modelling (m, 7.5 CP) </t>
  </si>
  <si>
    <t>Data Science</t>
  </si>
  <si>
    <t>CTNS-NSK-01/02</t>
  </si>
  <si>
    <t xml:space="preserve">CTNS-NSK-03/04  </t>
  </si>
  <si>
    <t xml:space="preserve">CTNS-NSK-07/08 </t>
  </si>
  <si>
    <t>CTNS-NSK-05/06</t>
  </si>
  <si>
    <t>CTNS-CIP-10/ CTNS-NSK-09</t>
  </si>
  <si>
    <t>Integrated Social and Cognitive Psychology (ISCP) </t>
  </si>
  <si>
    <t>Earth Sciences and Sustainable Management of Environmental Resources</t>
  </si>
  <si>
    <t>Software Development &amp; Technology</t>
  </si>
  <si>
    <t>Development in JVM Languages</t>
  </si>
  <si>
    <t>ISCP</t>
  </si>
  <si>
    <t>CH-340 - Essentials of Cognitive Psychology (m, 7.5 CP) </t>
  </si>
  <si>
    <t>CH-341 - Essentials of Social Psychology (m, 7.5 CP) </t>
  </si>
  <si>
    <t>ECE</t>
  </si>
  <si>
    <t>SDT-102 - Core Algorithms and Data Structures (me, 7.5 CP) or </t>
  </si>
  <si>
    <t>CH-210 - General Electrical Engineering I (7.5CP)</t>
  </si>
  <si>
    <t>CH-211 - General Electrical Engineering II (7.5CP)</t>
  </si>
  <si>
    <t>Earth Sciences</t>
  </si>
  <si>
    <t>CH-132 - Fundamentals of Earth Sciences (m, 7.5 CP) </t>
  </si>
  <si>
    <t>CH-133 - Environmental Systems &amp; Global Change (m, 7.5 CP) </t>
  </si>
  <si>
    <t>CH-310 - Microeconomics(m, 7.5 CP) </t>
  </si>
  <si>
    <t>SDT-102 - Core Algorithms &amp; Data Structures (m, 7.5 CP) </t>
  </si>
  <si>
    <t>SDT-103 - Development in JVM Languages (m, 7.5 CP) </t>
  </si>
  <si>
    <t>CH-320 - Introduction to the Social Sciences I (m, 7.5 CP) </t>
  </si>
  <si>
    <t>CH-321 - Introduction to the Social Sciences II (m, 7.5 CP) </t>
  </si>
  <si>
    <t>CH-700 - Introduction to Data Science (m, 7.5 CP) </t>
  </si>
  <si>
    <t>CH-701 - Data Structures &amp; Processing (m, 7.5 CP) </t>
  </si>
  <si>
    <t>CO-668</t>
  </si>
  <si>
    <t>CO-669</t>
  </si>
  <si>
    <t>CO-670</t>
  </si>
  <si>
    <t>CO-671</t>
  </si>
  <si>
    <t>CTMS-MET-01</t>
  </si>
  <si>
    <t>CTMS-MET-04</t>
  </si>
  <si>
    <t>CTMS-MET-06</t>
  </si>
  <si>
    <t>Fall /Spring xxxx</t>
  </si>
  <si>
    <t>SDT-103</t>
  </si>
  <si>
    <t>Foreign Policy, Diplomacy and Data Science</t>
  </si>
  <si>
    <t>For the purpose of Entry Advising, please make sure to download, save and then edit this form to ensure all functionalities are accessible. You only need to select the modules for your first year (Choice, Methods, Language &amp; Humanities) at this point with a workload of 30 CP per semester. For a summary of your selections and further instructions, please view the "Entry Advising Form" sheet.</t>
  </si>
  <si>
    <t>CA-999-0</t>
  </si>
  <si>
    <t>Info Session CSC Services</t>
  </si>
  <si>
    <t>semester 1</t>
  </si>
  <si>
    <t>CA-999-1</t>
  </si>
  <si>
    <t>Cover Letter &amp; CV Training</t>
  </si>
  <si>
    <t>semester 1 or 2</t>
  </si>
  <si>
    <t>CA-999-14</t>
  </si>
  <si>
    <t>Info Session Internship</t>
  </si>
  <si>
    <t>semester 3</t>
  </si>
  <si>
    <t>CA-999-3</t>
  </si>
  <si>
    <t>Career Fair</t>
  </si>
  <si>
    <t>semester 4</t>
  </si>
  <si>
    <t>CA-999-XX</t>
  </si>
  <si>
    <t>Soft Skills 1</t>
  </si>
  <si>
    <t>semester 3 / 4</t>
  </si>
  <si>
    <t>Soft Skills 2</t>
  </si>
  <si>
    <t>For the purpose of applying for an extension, please fill in the corresponding sheet of this form!</t>
  </si>
  <si>
    <t>Fall xxxx or Spring xxxx</t>
  </si>
  <si>
    <t>Argumentation, Data Visualization &amp; Communication</t>
  </si>
  <si>
    <t>Community Impact Project/ Agency, Leadership &amp; Accountability</t>
  </si>
  <si>
    <t xml:space="preserve">Spring xxxx </t>
  </si>
  <si>
    <t>CH-340 - Essentials of Cognitive Psychology (7.5 CP) </t>
  </si>
  <si>
    <t>CH-341 - Essentials of Social Psychology (7.5 CP) </t>
  </si>
  <si>
    <t>Function in the curriculum (Choice, Core, Methods, New Skills, Language/ Humanities)</t>
  </si>
  <si>
    <t>CTNS-CIP-10: Fall xxxx or Spring xxxx CTNS-NSK-09: Spring xxxx</t>
  </si>
  <si>
    <t>CH-212</t>
  </si>
  <si>
    <t>Foundations of Communications and Electronics</t>
  </si>
  <si>
    <t>CH-234</t>
  </si>
  <si>
    <t>Digital Systems &amp; Computer Architecture</t>
  </si>
  <si>
    <t>SDT-102</t>
  </si>
  <si>
    <t>CH-233</t>
  </si>
  <si>
    <t>Mathematical Foundations of CS</t>
  </si>
  <si>
    <t>Minor Options</t>
  </si>
  <si>
    <t>MMDA</t>
  </si>
  <si>
    <t xml:space="preserve">GEM </t>
  </si>
  <si>
    <t>EIM (IBA)</t>
  </si>
  <si>
    <t>ES</t>
  </si>
  <si>
    <t>DS</t>
  </si>
  <si>
    <t>Major Change 1 semester</t>
  </si>
  <si>
    <t>Major Change 2 semesters</t>
  </si>
  <si>
    <t>Introduction to International Relations Theory</t>
  </si>
  <si>
    <t>Introduction to Modern European History</t>
  </si>
  <si>
    <t>Fall 2027</t>
  </si>
  <si>
    <t>Spring 2028</t>
  </si>
  <si>
    <t>CH-233 - Mathematical Foundations of CS (m, 7.5 CP) </t>
  </si>
  <si>
    <t>CH-234 - Digital Systems &amp; Computer Architecture (m, 7.5 CP) </t>
  </si>
  <si>
    <t>SDT-104 - Scientific Programming in Python (m, 7.5 CP) </t>
  </si>
  <si>
    <t>Introduction to the Social Sciences I</t>
  </si>
  <si>
    <t>Introduction to the Social Sciences II</t>
  </si>
  <si>
    <t>AAS contact / date:</t>
  </si>
  <si>
    <r>
      <t xml:space="preserve">If you are choosing German as a complete beginner, pleaser register for German A1.1 and make sure to also register for the correct course (small group) in Campus Net. German has mandatory attendance as a module achievement, meaning you cannot take the exam if you have missed more than 3 classes. You therefore cannot register after the </t>
    </r>
    <r>
      <rPr>
        <b/>
        <sz val="11"/>
        <color theme="1"/>
        <rFont val="Calibri"/>
        <family val="2"/>
        <scheme val="minor"/>
      </rPr>
      <t>03.09.2025</t>
    </r>
    <r>
      <rPr>
        <sz val="11"/>
        <color theme="1"/>
        <rFont val="Calibri"/>
        <family val="2"/>
        <scheme val="minor"/>
      </rPr>
      <t>. If you have already started learning German, you will need to take a placement test to ensure you are allocated your correct level.</t>
    </r>
  </si>
  <si>
    <t>SUS-101  </t>
  </si>
  <si>
    <t xml:space="preserve">Introduction to Sustainability </t>
  </si>
  <si>
    <t>SUS-102</t>
  </si>
  <si>
    <t xml:space="preserve">Global Change and Systems Thinking </t>
  </si>
  <si>
    <t>Fall 2028</t>
  </si>
  <si>
    <t>Spring 2029</t>
  </si>
  <si>
    <t>Sustainability</t>
  </si>
  <si>
    <t xml:space="preserve">SUS-101  Introduction to Sustainability </t>
  </si>
  <si>
    <t xml:space="preserve">SUS-102 Global Change and Systems Thinking </t>
  </si>
  <si>
    <t>Scientific Programming with Python OR Industrial Programming with Python</t>
  </si>
  <si>
    <t>SDT-104/ SDT-105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</si>
</sst>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8"/>
      <color theme="0"/>
      <name val="Calibri"/>
      <family val="2"/>
      <scheme val="minor"/>
    </font>
    <font>
      <b/>
      <sz val="16"/>
      <color theme="0"/>
      <name val="Calibri"/>
      <family val="2"/>
    </font>
    <font>
      <sz val="9"/>
      <color indexed="81"/>
      <name val="Tahoma"/>
      <family val="2"/>
    </font>
    <font>
      <b/>
      <sz val="9"/>
      <color indexed="81"/>
      <name val="Tahoma"/>
      <family val="2"/>
    </font>
    <font>
      <b/>
      <u/>
      <sz val="11"/>
      <color theme="1"/>
      <name val="Calibri"/>
      <family val="2"/>
      <scheme val="minor"/>
    </font>
    <font>
      <b/>
      <u/>
      <sz val="9"/>
      <color indexed="81"/>
      <name val="Tahoma"/>
      <family val="2"/>
    </font>
    <font>
      <b/>
      <u/>
      <sz val="11"/>
      <color rgb="FFFF0000"/>
      <name val="Calibri"/>
      <family val="2"/>
      <scheme val="minor"/>
    </font>
    <font>
      <sz val="11"/>
      <color rgb="FF00B050"/>
      <name val="Calibri"/>
      <family val="2"/>
      <scheme val="minor"/>
    </font>
    <font>
      <i/>
      <sz val="11"/>
      <color theme="1"/>
      <name val="Calibri"/>
      <family val="2"/>
      <scheme val="minor"/>
    </font>
    <font>
      <sz val="11"/>
      <name val="Calibri"/>
      <family val="2"/>
      <scheme val="minor"/>
    </font>
    <font>
      <b/>
      <sz val="11"/>
      <name val="Calibri"/>
      <family val="2"/>
      <scheme val="minor"/>
    </font>
    <font>
      <sz val="11"/>
      <color rgb="FF000000"/>
      <name val="Calibri"/>
      <family val="2"/>
      <scheme val="minor"/>
    </font>
    <font>
      <b/>
      <sz val="10"/>
      <color theme="1"/>
      <name val="Calibri"/>
      <family val="2"/>
      <scheme val="minor"/>
    </font>
    <font>
      <sz val="11"/>
      <color rgb="FFEE0000"/>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FF0000"/>
        <bgColor indexed="64"/>
      </patternFill>
    </fill>
    <fill>
      <patternFill patternType="solid">
        <fgColor rgb="FFCCFF99"/>
        <bgColor indexed="64"/>
      </patternFill>
    </fill>
    <fill>
      <patternFill patternType="solid">
        <fgColor rgb="FFFFCCCC"/>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CE4D6"/>
        <bgColor indexed="64"/>
      </patternFill>
    </fill>
  </fills>
  <borders count="31">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thin">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top style="thin">
        <color theme="4" tint="0.39997558519241921"/>
      </top>
      <bottom style="thin">
        <color theme="4" tint="0.39997558519241921"/>
      </bottom>
      <diagonal/>
    </border>
    <border>
      <left/>
      <right/>
      <top style="thin">
        <color theme="4" tint="0.39997558519241921"/>
      </top>
      <bottom/>
      <diagonal/>
    </border>
  </borders>
  <cellStyleXfs count="1">
    <xf numFmtId="0" fontId="0" fillId="0" borderId="0"/>
  </cellStyleXfs>
  <cellXfs count="133">
    <xf numFmtId="0" fontId="0" fillId="0" borderId="0" xfId="0"/>
    <xf numFmtId="0" fontId="0" fillId="0" borderId="1" xfId="0" applyBorder="1"/>
    <xf numFmtId="0" fontId="4" fillId="2" borderId="3" xfId="0" applyFont="1" applyFill="1" applyBorder="1"/>
    <xf numFmtId="0" fontId="0" fillId="2" borderId="4" xfId="0" applyFill="1" applyBorder="1"/>
    <xf numFmtId="0" fontId="0" fillId="2" borderId="5" xfId="0" applyFill="1" applyBorder="1"/>
    <xf numFmtId="0" fontId="5" fillId="4" borderId="0" xfId="0" applyFont="1" applyFill="1"/>
    <xf numFmtId="0" fontId="5" fillId="4" borderId="1" xfId="0" applyFont="1" applyFill="1" applyBorder="1"/>
    <xf numFmtId="0" fontId="6" fillId="4" borderId="0" xfId="0" applyFont="1" applyFill="1"/>
    <xf numFmtId="0" fontId="0" fillId="3" borderId="2" xfId="0" applyFill="1" applyBorder="1" applyAlignment="1" applyProtection="1">
      <alignment wrapText="1"/>
      <protection locked="0"/>
    </xf>
    <xf numFmtId="1" fontId="0" fillId="3" borderId="2" xfId="0" applyNumberFormat="1" applyFill="1" applyBorder="1" applyAlignment="1" applyProtection="1">
      <alignment wrapText="1"/>
      <protection locked="0"/>
    </xf>
    <xf numFmtId="2" fontId="0" fillId="3" borderId="2" xfId="0" applyNumberFormat="1" applyFill="1" applyBorder="1" applyAlignment="1" applyProtection="1">
      <alignment wrapText="1"/>
      <protection locked="0"/>
    </xf>
    <xf numFmtId="0" fontId="2" fillId="0" borderId="2" xfId="0" applyFont="1" applyBorder="1" applyAlignment="1">
      <alignment horizontal="center" wrapText="1"/>
    </xf>
    <xf numFmtId="0" fontId="2" fillId="0" borderId="2" xfId="0" applyFont="1" applyBorder="1" applyAlignment="1">
      <alignment horizontal="center"/>
    </xf>
    <xf numFmtId="0" fontId="1" fillId="0" borderId="0" xfId="0" applyFont="1" applyAlignment="1">
      <alignment horizontal="left" wrapText="1"/>
    </xf>
    <xf numFmtId="0" fontId="3" fillId="0" borderId="0" xfId="0" applyFont="1" applyAlignment="1">
      <alignment horizontal="center"/>
    </xf>
    <xf numFmtId="0" fontId="2" fillId="0" borderId="0" xfId="0" applyFont="1"/>
    <xf numFmtId="0" fontId="1" fillId="0" borderId="0" xfId="0" applyFont="1"/>
    <xf numFmtId="2" fontId="2" fillId="0" borderId="0" xfId="0" applyNumberFormat="1" applyFont="1" applyAlignment="1">
      <alignment horizontal="left"/>
    </xf>
    <xf numFmtId="2" fontId="9" fillId="0" borderId="0" xfId="0" applyNumberFormat="1" applyFont="1"/>
    <xf numFmtId="2" fontId="9" fillId="0" borderId="0" xfId="0" applyNumberFormat="1" applyFont="1" applyAlignment="1">
      <alignment horizontal="left"/>
    </xf>
    <xf numFmtId="2" fontId="11" fillId="0" borderId="0" xfId="0" applyNumberFormat="1" applyFont="1"/>
    <xf numFmtId="2" fontId="11" fillId="0" borderId="0" xfId="0" applyNumberFormat="1" applyFont="1" applyAlignment="1">
      <alignment horizontal="left"/>
    </xf>
    <xf numFmtId="0" fontId="12" fillId="0" borderId="0" xfId="0" applyFont="1"/>
    <xf numFmtId="0" fontId="2" fillId="3" borderId="2" xfId="0" applyFont="1" applyFill="1" applyBorder="1" applyAlignment="1" applyProtection="1">
      <alignment wrapText="1"/>
      <protection locked="0"/>
    </xf>
    <xf numFmtId="0" fontId="0" fillId="5" borderId="2" xfId="0" applyFill="1" applyBorder="1" applyAlignment="1" applyProtection="1">
      <alignment wrapText="1"/>
      <protection locked="0"/>
    </xf>
    <xf numFmtId="2" fontId="0" fillId="5" borderId="2" xfId="0" applyNumberFormat="1" applyFill="1" applyBorder="1" applyAlignment="1" applyProtection="1">
      <alignment wrapText="1"/>
      <protection locked="0"/>
    </xf>
    <xf numFmtId="0" fontId="2" fillId="0" borderId="2" xfId="0" applyFont="1" applyBorder="1"/>
    <xf numFmtId="0" fontId="2" fillId="0" borderId="2" xfId="0" applyFont="1" applyBorder="1" applyAlignment="1">
      <alignment wrapText="1"/>
    </xf>
    <xf numFmtId="1" fontId="0" fillId="0" borderId="0" xfId="0" applyNumberFormat="1"/>
    <xf numFmtId="0" fontId="9" fillId="0" borderId="0" xfId="0" applyFont="1"/>
    <xf numFmtId="2" fontId="0" fillId="0" borderId="0" xfId="0" applyNumberFormat="1"/>
    <xf numFmtId="0" fontId="2" fillId="3" borderId="2" xfId="0" applyFont="1" applyFill="1" applyBorder="1" applyAlignment="1" applyProtection="1">
      <alignment horizontal="left" wrapText="1"/>
      <protection locked="0"/>
    </xf>
    <xf numFmtId="1" fontId="0" fillId="3" borderId="14" xfId="0" applyNumberFormat="1" applyFill="1" applyBorder="1" applyAlignment="1" applyProtection="1">
      <alignment wrapText="1"/>
      <protection locked="0"/>
    </xf>
    <xf numFmtId="0" fontId="0" fillId="3" borderId="14" xfId="0" applyFill="1" applyBorder="1" applyAlignment="1" applyProtection="1">
      <alignment wrapText="1"/>
      <protection locked="0"/>
    </xf>
    <xf numFmtId="1" fontId="0" fillId="5" borderId="15" xfId="0" applyNumberFormat="1" applyFill="1" applyBorder="1" applyAlignment="1" applyProtection="1">
      <alignment wrapText="1"/>
      <protection locked="0"/>
    </xf>
    <xf numFmtId="0" fontId="0" fillId="5" borderId="16" xfId="0" applyFill="1" applyBorder="1" applyAlignment="1" applyProtection="1">
      <alignment wrapText="1"/>
      <protection locked="0"/>
    </xf>
    <xf numFmtId="0" fontId="0" fillId="5" borderId="17" xfId="0" applyFill="1" applyBorder="1" applyAlignment="1" applyProtection="1">
      <alignment wrapText="1"/>
      <protection locked="0"/>
    </xf>
    <xf numFmtId="1" fontId="0" fillId="5" borderId="18" xfId="0" applyNumberFormat="1" applyFill="1" applyBorder="1" applyAlignment="1" applyProtection="1">
      <alignment wrapText="1"/>
      <protection locked="0"/>
    </xf>
    <xf numFmtId="0" fontId="0" fillId="5" borderId="19" xfId="0" applyFill="1" applyBorder="1" applyAlignment="1" applyProtection="1">
      <alignment wrapText="1"/>
      <protection locked="0"/>
    </xf>
    <xf numFmtId="1" fontId="0" fillId="5" borderId="20" xfId="0" applyNumberFormat="1" applyFill="1" applyBorder="1" applyAlignment="1" applyProtection="1">
      <alignment wrapText="1"/>
      <protection locked="0"/>
    </xf>
    <xf numFmtId="0" fontId="0" fillId="5" borderId="21" xfId="0" applyFill="1" applyBorder="1" applyAlignment="1" applyProtection="1">
      <alignment wrapText="1"/>
      <protection locked="0"/>
    </xf>
    <xf numFmtId="0" fontId="0" fillId="5" borderId="22" xfId="0" applyFill="1" applyBorder="1" applyAlignment="1" applyProtection="1">
      <alignment wrapText="1"/>
      <protection locked="0"/>
    </xf>
    <xf numFmtId="0" fontId="0" fillId="0" borderId="6" xfId="0" applyBorder="1"/>
    <xf numFmtId="0" fontId="0" fillId="0" borderId="7" xfId="0" applyBorder="1"/>
    <xf numFmtId="0" fontId="0" fillId="0" borderId="8" xfId="0" applyBorder="1"/>
    <xf numFmtId="0" fontId="9" fillId="0" borderId="9" xfId="0" applyFont="1" applyBorder="1"/>
    <xf numFmtId="0" fontId="2" fillId="0" borderId="12" xfId="0" applyFont="1" applyBorder="1"/>
    <xf numFmtId="0" fontId="0" fillId="0" borderId="10" xfId="0" applyBorder="1"/>
    <xf numFmtId="0" fontId="0" fillId="0" borderId="11" xfId="0" applyBorder="1"/>
    <xf numFmtId="0" fontId="0" fillId="0" borderId="12" xfId="0" applyBorder="1"/>
    <xf numFmtId="0" fontId="0" fillId="0" borderId="13" xfId="0" applyBorder="1"/>
    <xf numFmtId="2" fontId="3" fillId="7" borderId="23" xfId="0" applyNumberFormat="1" applyFont="1" applyFill="1" applyBorder="1"/>
    <xf numFmtId="2" fontId="0" fillId="3" borderId="2" xfId="0" applyNumberFormat="1" applyFill="1" applyBorder="1" applyAlignment="1">
      <alignment wrapText="1"/>
    </xf>
    <xf numFmtId="2" fontId="0" fillId="5" borderId="2" xfId="0" applyNumberFormat="1" applyFill="1" applyBorder="1" applyAlignment="1">
      <alignment wrapText="1"/>
    </xf>
    <xf numFmtId="2" fontId="0" fillId="3" borderId="14" xfId="0" applyNumberFormat="1" applyFill="1" applyBorder="1" applyAlignment="1">
      <alignment wrapText="1"/>
    </xf>
    <xf numFmtId="2" fontId="0" fillId="5" borderId="16" xfId="0" applyNumberFormat="1" applyFill="1" applyBorder="1" applyAlignment="1">
      <alignment wrapText="1"/>
    </xf>
    <xf numFmtId="2" fontId="0" fillId="5" borderId="21" xfId="0" applyNumberFormat="1" applyFill="1" applyBorder="1" applyAlignment="1">
      <alignment wrapText="1"/>
    </xf>
    <xf numFmtId="2" fontId="14" fillId="3" borderId="2" xfId="0" applyNumberFormat="1" applyFont="1" applyFill="1" applyBorder="1" applyAlignment="1">
      <alignment wrapText="1"/>
    </xf>
    <xf numFmtId="2" fontId="0" fillId="5" borderId="24" xfId="0" applyNumberFormat="1" applyFill="1" applyBorder="1" applyAlignment="1" applyProtection="1">
      <alignment wrapText="1"/>
      <protection locked="0"/>
    </xf>
    <xf numFmtId="2" fontId="0" fillId="5" borderId="3" xfId="0" applyNumberFormat="1" applyFill="1" applyBorder="1" applyAlignment="1" applyProtection="1">
      <alignment wrapText="1"/>
      <protection locked="0"/>
    </xf>
    <xf numFmtId="2" fontId="0" fillId="5" borderId="25" xfId="0" applyNumberFormat="1" applyFill="1" applyBorder="1" applyAlignment="1" applyProtection="1">
      <alignment wrapText="1"/>
      <protection locked="0"/>
    </xf>
    <xf numFmtId="2" fontId="0" fillId="5" borderId="26" xfId="0" applyNumberFormat="1" applyFill="1" applyBorder="1" applyAlignment="1">
      <alignment wrapText="1"/>
    </xf>
    <xf numFmtId="2" fontId="0" fillId="5" borderId="5" xfId="0" applyNumberFormat="1" applyFill="1" applyBorder="1" applyAlignment="1">
      <alignment wrapText="1"/>
    </xf>
    <xf numFmtId="2" fontId="0" fillId="5" borderId="27" xfId="0" applyNumberFormat="1" applyFill="1" applyBorder="1" applyAlignment="1">
      <alignment wrapText="1"/>
    </xf>
    <xf numFmtId="0" fontId="0" fillId="0" borderId="2" xfId="0" applyBorder="1"/>
    <xf numFmtId="0" fontId="0" fillId="0" borderId="28" xfId="0" applyBorder="1"/>
    <xf numFmtId="1" fontId="0" fillId="8" borderId="2" xfId="0" applyNumberFormat="1" applyFill="1" applyBorder="1" applyAlignment="1" applyProtection="1">
      <alignment wrapText="1"/>
      <protection locked="0"/>
    </xf>
    <xf numFmtId="2" fontId="0" fillId="8" borderId="2" xfId="0" applyNumberFormat="1" applyFill="1" applyBorder="1" applyAlignment="1">
      <alignment wrapText="1"/>
    </xf>
    <xf numFmtId="2" fontId="0" fillId="8" borderId="2" xfId="0" applyNumberFormat="1" applyFill="1" applyBorder="1" applyAlignment="1" applyProtection="1">
      <alignment wrapText="1"/>
      <protection locked="0"/>
    </xf>
    <xf numFmtId="0" fontId="0" fillId="8" borderId="2" xfId="0" applyFill="1" applyBorder="1" applyAlignment="1" applyProtection="1">
      <alignment wrapText="1"/>
      <protection locked="0"/>
    </xf>
    <xf numFmtId="2" fontId="0" fillId="5" borderId="24" xfId="0" applyNumberFormat="1" applyFill="1" applyBorder="1" applyAlignment="1">
      <alignment wrapText="1"/>
    </xf>
    <xf numFmtId="2" fontId="0" fillId="5" borderId="3" xfId="0" applyNumberFormat="1" applyFill="1" applyBorder="1" applyAlignment="1">
      <alignment wrapText="1"/>
    </xf>
    <xf numFmtId="2" fontId="0" fillId="5" borderId="25" xfId="0" applyNumberFormat="1" applyFill="1" applyBorder="1" applyAlignment="1">
      <alignment wrapText="1"/>
    </xf>
    <xf numFmtId="1" fontId="0" fillId="5" borderId="2" xfId="0" applyNumberFormat="1" applyFill="1" applyBorder="1" applyAlignment="1">
      <alignment wrapText="1"/>
    </xf>
    <xf numFmtId="0" fontId="0" fillId="5" borderId="2" xfId="0" applyFill="1" applyBorder="1" applyAlignment="1">
      <alignment wrapText="1"/>
    </xf>
    <xf numFmtId="1" fontId="0" fillId="3" borderId="2" xfId="0" applyNumberFormat="1" applyFill="1" applyBorder="1" applyAlignment="1">
      <alignment wrapText="1"/>
    </xf>
    <xf numFmtId="0" fontId="0" fillId="3" borderId="2" xfId="0" applyFill="1" applyBorder="1" applyAlignment="1">
      <alignment wrapText="1"/>
    </xf>
    <xf numFmtId="0" fontId="0" fillId="3" borderId="2" xfId="0" applyFill="1" applyBorder="1"/>
    <xf numFmtId="1" fontId="0" fillId="5" borderId="2" xfId="0" applyNumberFormat="1" applyFill="1" applyBorder="1"/>
    <xf numFmtId="2" fontId="0" fillId="5" borderId="2" xfId="0" applyNumberFormat="1" applyFill="1" applyBorder="1"/>
    <xf numFmtId="0" fontId="0" fillId="5" borderId="2" xfId="0" applyFill="1" applyBorder="1"/>
    <xf numFmtId="0" fontId="15" fillId="0" borderId="0" xfId="0" applyFont="1"/>
    <xf numFmtId="1" fontId="0" fillId="8" borderId="2" xfId="0" applyNumberFormat="1" applyFill="1" applyBorder="1" applyAlignment="1">
      <alignment wrapText="1"/>
    </xf>
    <xf numFmtId="1" fontId="0" fillId="9" borderId="2" xfId="0" applyNumberFormat="1" applyFill="1" applyBorder="1" applyAlignment="1">
      <alignment wrapText="1"/>
    </xf>
    <xf numFmtId="2" fontId="14" fillId="9" borderId="2" xfId="0" applyNumberFormat="1" applyFont="1" applyFill="1" applyBorder="1" applyAlignment="1">
      <alignment wrapText="1"/>
    </xf>
    <xf numFmtId="2" fontId="0" fillId="9" borderId="2" xfId="0" applyNumberFormat="1" applyFill="1" applyBorder="1" applyAlignment="1">
      <alignment wrapText="1"/>
    </xf>
    <xf numFmtId="0" fontId="0" fillId="9" borderId="2" xfId="0" applyFill="1" applyBorder="1" applyAlignment="1" applyProtection="1">
      <alignment wrapText="1"/>
      <protection locked="0"/>
    </xf>
    <xf numFmtId="0" fontId="14" fillId="3" borderId="0" xfId="0" applyFont="1" applyFill="1" applyAlignment="1">
      <alignment horizontal="justify" vertical="center" wrapText="1"/>
    </xf>
    <xf numFmtId="0" fontId="0" fillId="5" borderId="0" xfId="0" applyFill="1"/>
    <xf numFmtId="0" fontId="16" fillId="0" borderId="0" xfId="0" applyFont="1" applyAlignment="1">
      <alignment horizontal="justify" vertical="center" wrapText="1"/>
    </xf>
    <xf numFmtId="0" fontId="14" fillId="0" borderId="0" xfId="0" applyFont="1" applyAlignment="1">
      <alignment horizontal="justify" vertical="center" wrapText="1"/>
    </xf>
    <xf numFmtId="0" fontId="16" fillId="3" borderId="0" xfId="0" applyFont="1" applyFill="1" applyAlignment="1">
      <alignment horizontal="justify" vertical="center" wrapText="1"/>
    </xf>
    <xf numFmtId="0" fontId="15" fillId="0" borderId="0" xfId="0" applyFont="1" applyAlignment="1">
      <alignment horizontal="justify" vertical="center" wrapText="1"/>
    </xf>
    <xf numFmtId="1" fontId="0" fillId="8" borderId="2" xfId="0" applyNumberFormat="1" applyFill="1" applyBorder="1"/>
    <xf numFmtId="2" fontId="2" fillId="3" borderId="2" xfId="0" applyNumberFormat="1" applyFont="1" applyFill="1" applyBorder="1" applyAlignment="1">
      <alignment wrapText="1"/>
    </xf>
    <xf numFmtId="1" fontId="2" fillId="3" borderId="2" xfId="0" applyNumberFormat="1" applyFont="1" applyFill="1" applyBorder="1" applyAlignment="1" applyProtection="1">
      <alignment wrapText="1"/>
      <protection locked="0"/>
    </xf>
    <xf numFmtId="2" fontId="2" fillId="3" borderId="2" xfId="0" applyNumberFormat="1" applyFont="1" applyFill="1" applyBorder="1" applyAlignment="1" applyProtection="1">
      <alignment wrapText="1"/>
      <protection locked="0"/>
    </xf>
    <xf numFmtId="0" fontId="15" fillId="3" borderId="2" xfId="0" applyFont="1" applyFill="1" applyBorder="1" applyAlignment="1" applyProtection="1">
      <alignment wrapText="1"/>
      <protection locked="0"/>
    </xf>
    <xf numFmtId="0" fontId="14" fillId="0" borderId="0" xfId="0" applyFont="1"/>
    <xf numFmtId="0" fontId="0" fillId="0" borderId="29" xfId="0" applyBorder="1"/>
    <xf numFmtId="0" fontId="14" fillId="0" borderId="29" xfId="0" applyFont="1" applyBorder="1"/>
    <xf numFmtId="0" fontId="0" fillId="0" borderId="30" xfId="0" applyBorder="1"/>
    <xf numFmtId="0" fontId="17" fillId="2" borderId="3" xfId="0" applyFont="1" applyFill="1" applyBorder="1"/>
    <xf numFmtId="0" fontId="18" fillId="0" borderId="0" xfId="0" applyFont="1"/>
    <xf numFmtId="0" fontId="2" fillId="3" borderId="4" xfId="0" applyFont="1" applyFill="1" applyBorder="1" applyAlignment="1" applyProtection="1">
      <alignment horizontal="left" wrapText="1"/>
      <protection locked="0"/>
    </xf>
    <xf numFmtId="0" fontId="0" fillId="6" borderId="6" xfId="0" applyFill="1" applyBorder="1" applyAlignment="1">
      <alignment horizontal="left" wrapText="1"/>
    </xf>
    <xf numFmtId="0" fontId="0" fillId="6" borderId="7" xfId="0" applyFill="1" applyBorder="1" applyAlignment="1">
      <alignment horizontal="left" wrapText="1"/>
    </xf>
    <xf numFmtId="0" fontId="0" fillId="6" borderId="8" xfId="0" applyFill="1" applyBorder="1" applyAlignment="1">
      <alignment horizontal="left" wrapText="1"/>
    </xf>
    <xf numFmtId="0" fontId="0" fillId="6" borderId="11" xfId="0" applyFill="1" applyBorder="1" applyAlignment="1">
      <alignment horizontal="left" wrapText="1"/>
    </xf>
    <xf numFmtId="0" fontId="0" fillId="6" borderId="12" xfId="0" applyFill="1" applyBorder="1" applyAlignment="1">
      <alignment horizontal="left" wrapText="1"/>
    </xf>
    <xf numFmtId="0" fontId="0" fillId="6" borderId="13" xfId="0" applyFill="1" applyBorder="1" applyAlignment="1">
      <alignment horizontal="left" wrapText="1"/>
    </xf>
    <xf numFmtId="0" fontId="0" fillId="6" borderId="9" xfId="0" applyFill="1" applyBorder="1" applyAlignment="1">
      <alignment horizontal="left" wrapText="1"/>
    </xf>
    <xf numFmtId="0" fontId="0" fillId="6" borderId="0" xfId="0" applyFill="1" applyAlignment="1">
      <alignment horizontal="left" wrapText="1"/>
    </xf>
    <xf numFmtId="0" fontId="0" fillId="6" borderId="10" xfId="0" applyFill="1" applyBorder="1" applyAlignment="1">
      <alignment horizontal="left" wrapText="1"/>
    </xf>
    <xf numFmtId="0" fontId="2" fillId="3" borderId="2" xfId="0" applyFont="1" applyFill="1" applyBorder="1" applyAlignment="1" applyProtection="1">
      <alignment horizontal="left" wrapText="1"/>
      <protection locked="0"/>
    </xf>
    <xf numFmtId="0" fontId="0" fillId="0" borderId="0" xfId="0" applyAlignment="1">
      <alignment horizontal="left" wrapText="1"/>
    </xf>
    <xf numFmtId="0" fontId="0" fillId="0" borderId="10"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3" fillId="0" borderId="0" xfId="0" applyFont="1" applyAlignment="1">
      <alignment horizontal="center"/>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cellXfs>
  <cellStyles count="1">
    <cellStyle name="Normal" xfId="0" builtinId="0"/>
  </cellStyles>
  <dxfs count="3">
    <dxf>
      <font>
        <condense val="0"/>
        <extend val="0"/>
        <color rgb="FF9C0006"/>
      </font>
      <fill>
        <patternFill>
          <bgColor rgb="FFFFC7CE"/>
        </patternFill>
      </fill>
    </dxf>
    <dxf>
      <font>
        <color auto="1"/>
      </font>
      <fill>
        <patternFill>
          <bgColor rgb="FFFF0000"/>
        </patternFill>
      </fill>
    </dxf>
    <dxf>
      <font>
        <condense val="0"/>
        <extend val="0"/>
        <color rgb="FF9C0006"/>
      </font>
      <fill>
        <patternFill>
          <bgColor rgb="FFFFC7CE"/>
        </patternFill>
      </fill>
    </dxf>
  </dxfs>
  <tableStyles count="0" defaultTableStyle="TableStyleMedium2" defaultPivotStyle="PivotStyleLight16"/>
  <colors>
    <mruColors>
      <color rgb="FFFFFFCC"/>
      <color rgb="FFFCE4D6"/>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12700</xdr:colOff>
      <xdr:row>1</xdr:row>
      <xdr:rowOff>158750</xdr:rowOff>
    </xdr:from>
    <xdr:to>
      <xdr:col>11</xdr:col>
      <xdr:colOff>0</xdr:colOff>
      <xdr:row>16</xdr:row>
      <xdr:rowOff>57150</xdr:rowOff>
    </xdr:to>
    <xdr:sp macro="" textlink="">
      <xdr:nvSpPr>
        <xdr:cNvPr id="2" name="TextBox 1">
          <a:extLst>
            <a:ext uri="{FF2B5EF4-FFF2-40B4-BE49-F238E27FC236}">
              <a16:creationId xmlns:a16="http://schemas.microsoft.com/office/drawing/2014/main" id="{C8AF3DDC-9F60-431B-A912-EFF5980A0DF5}"/>
            </a:ext>
          </a:extLst>
        </xdr:cNvPr>
        <xdr:cNvSpPr txBox="1"/>
      </xdr:nvSpPr>
      <xdr:spPr>
        <a:xfrm>
          <a:off x="6661150" y="393700"/>
          <a:ext cx="3035300" cy="266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This is an overview of the modules you need to register yourself for in your first and second semesters. </a:t>
          </a:r>
        </a:p>
        <a:p>
          <a:r>
            <a:rPr lang="de-DE" sz="1100"/>
            <a:t>-&gt;You can select modules marked as "me" (mandatory elective) from the drop-down menu in the respective area in the "Study Plan" sheet of this document. </a:t>
          </a:r>
        </a:p>
        <a:p>
          <a:r>
            <a:rPr lang="de-DE" sz="1100"/>
            <a:t>-&gt;</a:t>
          </a:r>
          <a:r>
            <a:rPr lang="de-DE" sz="1100" baseline="0"/>
            <a:t> </a:t>
          </a:r>
          <a:r>
            <a:rPr lang="de-DE" sz="1100" baseline="0">
              <a:solidFill>
                <a:srgbClr val="FF0000"/>
              </a:solidFill>
            </a:rPr>
            <a:t>Registrations are not automatic! </a:t>
          </a:r>
          <a:r>
            <a:rPr lang="de-DE" sz="1100" baseline="0"/>
            <a:t>Make sure to follow the instructions you received from Registrar Services and to </a:t>
          </a:r>
          <a:r>
            <a:rPr lang="de-DE" sz="1100" b="1" baseline="0"/>
            <a:t>register yourself for both the modules and module components in Campus Net (e.g. module CH-132, module components CH-132-A and CH-132-B)</a:t>
          </a:r>
          <a:endParaRPr lang="de-DE" sz="1100" b="1"/>
        </a:p>
        <a:p>
          <a:r>
            <a:rPr lang="de-DE" sz="1100"/>
            <a:t>-&gt;</a:t>
          </a:r>
          <a:r>
            <a:rPr lang="de-DE" sz="1100">
              <a:solidFill>
                <a:srgbClr val="FF0000"/>
              </a:solidFill>
            </a:rPr>
            <a:t>The registration period for the fall 2025 semester is from 25.08. to 03.09.2025.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1BC1EA-CDD0-4E9B-B36C-845A88C7A72C}" name="Table1" displayName="Table1" ref="A1:D23" totalsRowShown="0">
  <autoFilter ref="A1:D23" xr:uid="{B1FCD9FE-6B40-4F89-8D2D-7810CBA9C830}"/>
  <tableColumns count="4">
    <tableColumn id="1" xr3:uid="{26BA9BEA-F1A4-4BCD-A133-F6BE2F45012B}" name="IRPH"/>
    <tableColumn id="2" xr3:uid="{668DA69E-51E0-4B85-99FE-543979DA4162}" name="IRPH F Mod Elec2"/>
    <tableColumn id="3" xr3:uid="{B9CDD015-F4F2-424C-BDB0-F1AA04241FD8}" name="IRPH2"/>
    <tableColumn id="4" xr3:uid="{48E4A5A4-DE76-4FA8-A5BC-37C58B961763}" name="IRPH SP Mod Elec"/>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6"/>
  <sheetViews>
    <sheetView tabSelected="1" zoomScale="70" zoomScaleNormal="70" workbookViewId="0">
      <selection activeCell="B1" sqref="B1:D1"/>
    </sheetView>
  </sheetViews>
  <sheetFormatPr defaultColWidth="8.81640625" defaultRowHeight="14.5" x14ac:dyDescent="0.35"/>
  <cols>
    <col min="1" max="1" width="19" customWidth="1"/>
    <col min="2" max="2" width="37.08984375" customWidth="1"/>
    <col min="3" max="3" width="10.90625" customWidth="1"/>
    <col min="4" max="4" width="13" customWidth="1"/>
    <col min="8" max="8" width="32.90625" customWidth="1"/>
    <col min="9" max="9" width="24.81640625" customWidth="1"/>
    <col min="10" max="10" width="14.81640625" customWidth="1"/>
    <col min="11" max="11" width="13.1796875" customWidth="1"/>
  </cols>
  <sheetData>
    <row r="1" spans="1:10" ht="21" customHeight="1" x14ac:dyDescent="0.5">
      <c r="A1" s="2" t="s">
        <v>0</v>
      </c>
      <c r="B1" s="104" t="s">
        <v>72</v>
      </c>
      <c r="C1" s="104"/>
      <c r="D1" s="104"/>
      <c r="E1" s="3"/>
      <c r="F1" s="3"/>
      <c r="G1" s="3"/>
      <c r="H1" s="23" t="s">
        <v>57</v>
      </c>
      <c r="I1" s="23" t="s">
        <v>29</v>
      </c>
      <c r="J1" s="4"/>
    </row>
    <row r="2" spans="1:10" ht="14.5" customHeight="1" x14ac:dyDescent="0.35">
      <c r="A2" s="102" t="s">
        <v>273</v>
      </c>
      <c r="B2" s="114"/>
      <c r="C2" s="114"/>
      <c r="D2" s="114"/>
      <c r="H2" s="114" t="s">
        <v>30</v>
      </c>
      <c r="I2" s="114"/>
      <c r="J2" s="1"/>
    </row>
    <row r="3" spans="1:10" ht="21.75" customHeight="1" x14ac:dyDescent="0.35">
      <c r="H3" s="31" t="s">
        <v>31</v>
      </c>
      <c r="I3" s="31" t="s">
        <v>32</v>
      </c>
      <c r="J3" s="1"/>
    </row>
    <row r="4" spans="1:10" ht="29.25" customHeight="1" thickBot="1" x14ac:dyDescent="0.6">
      <c r="A4" s="7" t="s">
        <v>1</v>
      </c>
      <c r="B4" s="5"/>
      <c r="C4" s="5"/>
      <c r="D4" s="5"/>
      <c r="E4" s="5"/>
      <c r="F4" s="5"/>
      <c r="G4" s="5"/>
      <c r="H4" s="5"/>
      <c r="I4" s="5"/>
      <c r="J4" s="6"/>
    </row>
    <row r="5" spans="1:10" ht="46" customHeight="1" thickBot="1" x14ac:dyDescent="0.4">
      <c r="A5" s="121" t="s">
        <v>223</v>
      </c>
      <c r="B5" s="121"/>
      <c r="C5" s="121"/>
      <c r="D5" s="121"/>
      <c r="E5" s="121"/>
      <c r="F5" s="121"/>
      <c r="G5" s="121"/>
      <c r="H5" s="121"/>
      <c r="I5" s="121"/>
      <c r="J5" s="122"/>
    </row>
    <row r="6" spans="1:10" ht="30.75" customHeight="1" x14ac:dyDescent="0.35">
      <c r="A6" s="119" t="s">
        <v>33</v>
      </c>
      <c r="B6" s="119"/>
      <c r="C6" s="119"/>
      <c r="D6" s="119"/>
      <c r="E6" s="119"/>
      <c r="F6" s="119"/>
      <c r="G6" s="119"/>
      <c r="H6" s="119"/>
      <c r="I6" s="119"/>
      <c r="J6" s="120"/>
    </row>
    <row r="7" spans="1:10" ht="31.5" customHeight="1" x14ac:dyDescent="0.35">
      <c r="A7" s="115" t="s">
        <v>34</v>
      </c>
      <c r="B7" s="115"/>
      <c r="C7" s="115"/>
      <c r="D7" s="115"/>
      <c r="E7" s="115"/>
      <c r="F7" s="115"/>
      <c r="G7" s="115"/>
      <c r="H7" s="115"/>
      <c r="I7" s="115"/>
      <c r="J7" s="116"/>
    </row>
    <row r="8" spans="1:10" ht="31.5" customHeight="1" x14ac:dyDescent="0.35">
      <c r="A8" s="115" t="s">
        <v>17</v>
      </c>
      <c r="B8" s="115"/>
      <c r="C8" s="115"/>
      <c r="D8" s="115"/>
      <c r="E8" s="115"/>
      <c r="F8" s="115"/>
      <c r="G8" s="115"/>
      <c r="H8" s="115"/>
      <c r="I8" s="115"/>
      <c r="J8" s="116"/>
    </row>
    <row r="9" spans="1:10" ht="14.5" customHeight="1" x14ac:dyDescent="0.35">
      <c r="A9" s="115" t="s">
        <v>46</v>
      </c>
      <c r="B9" s="115"/>
      <c r="C9" s="115"/>
      <c r="D9" s="115"/>
      <c r="E9" s="115"/>
      <c r="F9" s="115"/>
      <c r="G9" s="115"/>
      <c r="H9" s="115"/>
      <c r="I9" s="115"/>
      <c r="J9" s="116"/>
    </row>
    <row r="10" spans="1:10" ht="14.5" customHeight="1" thickBot="1" x14ac:dyDescent="0.4">
      <c r="A10" s="117"/>
      <c r="B10" s="117"/>
      <c r="C10" s="117"/>
      <c r="D10" s="117"/>
      <c r="E10" s="117"/>
      <c r="F10" s="117"/>
      <c r="G10" s="117"/>
      <c r="H10" s="117"/>
      <c r="I10" s="117"/>
      <c r="J10" s="118"/>
    </row>
    <row r="11" spans="1:10" ht="14.25" customHeight="1" x14ac:dyDescent="0.35">
      <c r="A11" s="13"/>
      <c r="B11" s="13"/>
      <c r="C11" s="13"/>
      <c r="D11" s="13"/>
      <c r="E11" s="13"/>
      <c r="F11" s="13"/>
      <c r="G11" s="13"/>
      <c r="H11" s="13"/>
      <c r="I11" s="13"/>
      <c r="J11" s="13"/>
    </row>
    <row r="12" spans="1:10" ht="18.5" x14ac:dyDescent="0.45">
      <c r="B12" s="14" t="s">
        <v>6</v>
      </c>
      <c r="C12" s="14"/>
      <c r="D12" s="14"/>
      <c r="H12" s="15" t="s">
        <v>12</v>
      </c>
    </row>
    <row r="13" spans="1:10" ht="29" x14ac:dyDescent="0.35">
      <c r="A13" s="11" t="s">
        <v>3</v>
      </c>
      <c r="B13" s="12" t="s">
        <v>4</v>
      </c>
      <c r="C13" s="12" t="s">
        <v>48</v>
      </c>
      <c r="D13" s="11" t="s">
        <v>49</v>
      </c>
      <c r="E13" s="11" t="s">
        <v>2</v>
      </c>
      <c r="F13" s="11" t="s">
        <v>18</v>
      </c>
      <c r="G13" s="11" t="s">
        <v>81</v>
      </c>
      <c r="H13" s="11" t="s">
        <v>5</v>
      </c>
    </row>
    <row r="14" spans="1:10" ht="29" x14ac:dyDescent="0.35">
      <c r="A14" s="9" t="s">
        <v>73</v>
      </c>
      <c r="B14" s="8" t="s">
        <v>264</v>
      </c>
      <c r="C14" s="52">
        <v>7.5</v>
      </c>
      <c r="D14" s="10" t="s">
        <v>50</v>
      </c>
      <c r="E14" s="52" t="str">
        <f>IF(D14="Earned",C14,"")</f>
        <v/>
      </c>
      <c r="F14" s="52" t="str">
        <f>IF(D14="Planned",C14,"")</f>
        <v/>
      </c>
      <c r="G14" s="52" t="s">
        <v>76</v>
      </c>
      <c r="H14" s="8" t="s">
        <v>148</v>
      </c>
    </row>
    <row r="15" spans="1:10" x14ac:dyDescent="0.35">
      <c r="A15" s="9" t="s">
        <v>74</v>
      </c>
      <c r="B15" s="8" t="s">
        <v>265</v>
      </c>
      <c r="C15" s="52">
        <v>7.5</v>
      </c>
      <c r="D15" s="10" t="s">
        <v>50</v>
      </c>
      <c r="E15" s="52" t="str">
        <f t="shared" ref="E15:E19" si="0">IF(D15="Earned",C15,"")</f>
        <v/>
      </c>
      <c r="F15" s="52" t="str">
        <f t="shared" ref="F15:F19" si="1">IF(D15="Planned",C15,"")</f>
        <v/>
      </c>
      <c r="G15" s="52" t="s">
        <v>76</v>
      </c>
      <c r="H15" s="8" t="s">
        <v>149</v>
      </c>
    </row>
    <row r="16" spans="1:10" x14ac:dyDescent="0.35">
      <c r="A16" s="73" t="str">
        <f>IF(B16="Please select:","CH-XXX",IF(B16="General Biochemistry","CH-100",IF(B16="General Medicinal Chemistry &amp; Chemical Biology","CH-110",IF(B16="Mathematical Foundations of CS","CH-233",IF(B16="General &amp; Inorganic Chemistry","CH-120",IF(B16="Fundamentals of Earth Sciences","CH-132",IF(B16="Classical Physics","CH-140",IF(B16="Analysis","CH-150",IF(B16="Mathematical Modeling","CH-152",IF(B16="General Electrical Engineering I","CH-210",IF(B16="Mathematical &amp; Physical Foundations of Robotics I","CH-221",IF(B16="Programming in C/C++","CH-230",IF(B16="General Logistics","CH-241",IF(B16="Introduction to International Business","CH-300",IF(B16="Microeconomics","CH-310",IF(B16="Introduction to the Social Sciences I","CH-320",IF(B16="Introduction to International Relations Theory","CH-330",IF(B16="Essentials of Cognitive Psychology","CH-340",IF(B16="Introduction to Data Science","CH-700",IF(B16="Scientific Programming with Python OR Industrial Programming with Python","SDT-104/ SDT-105",IF(B16="Introduction to Sustainability ","SUS-101",)))))))))))))))))))))</f>
        <v>CH-XXX</v>
      </c>
      <c r="B16" s="74" t="s">
        <v>51</v>
      </c>
      <c r="C16" s="53">
        <v>7.5</v>
      </c>
      <c r="D16" s="25" t="s">
        <v>50</v>
      </c>
      <c r="E16" s="53" t="str">
        <f t="shared" si="0"/>
        <v/>
      </c>
      <c r="F16" s="53" t="str">
        <f t="shared" si="1"/>
        <v/>
      </c>
      <c r="G16" s="53" t="s">
        <v>77</v>
      </c>
      <c r="H16" s="24" t="s">
        <v>148</v>
      </c>
    </row>
    <row r="17" spans="1:8" x14ac:dyDescent="0.35">
      <c r="A17" s="73" t="str">
        <f>IF(B17="Please select:","CH-XXX",IF(B17="General Biochemistry","CH-100",IF(B17="General Medicinal Chemistry &amp; Chemical Biology","CH-110",IF(B17="Mathematical Foundations of CS","CH-233",IF(B17="General &amp; Inorganic Chemistry","CH-120",IF(B17="Fundamentals of Earth Sciences","CH-132",IF(B17="Classical Physics","CH-140",IF(B17="Analysis","CH-150",IF(B17="Mathematical Modeling","CH-152",IF(B17="General Electrical Engineering I","CH-210",IF(B17="Mathematical &amp; Physical Foundations of Robotics I","CH-221",IF(B17="Programming in C/C++","CH-230",IF(B17="General Logistics","CH-241",IF(B17="Introduction to International Business","CH-300",IF(B17="Microeconomics","CH-310",IF(B17="Introduction to the Social Sciences I","CH-320",IF(B17="Introduction to International Relations Theory","CH-330",IF(B17="Essentials of Cognitive Psychology","CH-340",IF(B17="Introduction to Data Science","CH-700",IF(B17="Scientific Programming with Python OR Industrial Programming with Python","SDT-104/ SDT-105",IF(B17="Introduction to Sustainability ","SUS-101",)))))))))))))))))))))</f>
        <v>CH-XXX</v>
      </c>
      <c r="B17" s="74" t="s">
        <v>51</v>
      </c>
      <c r="C17" s="53">
        <v>7.5</v>
      </c>
      <c r="D17" s="25" t="s">
        <v>50</v>
      </c>
      <c r="E17" s="53" t="str">
        <f t="shared" si="0"/>
        <v/>
      </c>
      <c r="F17" s="53" t="str">
        <f t="shared" si="1"/>
        <v/>
      </c>
      <c r="G17" s="53" t="s">
        <v>77</v>
      </c>
      <c r="H17" s="24" t="s">
        <v>148</v>
      </c>
    </row>
    <row r="18" spans="1:8" x14ac:dyDescent="0.35">
      <c r="A18" s="73" t="str">
        <f>IF(B18="Please select:","CH-XXX",IF(B18="General Cell Biology","CH-101",IF(B18="General Organic Chemistry","CH-111",IF(B18="Introduction to Biotechnology","CH-121",IF(B18="Environmental Systems &amp; Global Change","CH-133",IF(B18="Modern Physics","CH-141",IF(B18="Linear Algebra","CH-151",IF(B18="Mathematical Modeling","CH-152",IF(B18="General Electrical Engineering II","CH-211",IF(B18="Mathematical &amp; Physical Foundations of Robotics II","CH-222",IF(B18="General Industrial Engineering","CH-240",IF(B18="Algorithms &amp; Data Structures","CH-231",IF(B18="Digital Systems &amp; Computer Architecture","CH-234",IF(B18="Macroeconomics","CH-311",IF(B18="Introduction to Finance &amp; Accounting","CH-301",IF(B18="Introduction to the Social Sciences II","CH-321",IF(B18="Introduction to Modern European History","CH-331",IF(B18="Essentials of Social Psychology","CH-341",IF(B18="Development in JVM Languages","SDT-103",IF(B18="Data Structures &amp; Processing","CH-701",IF(B18="Foundations of Communications and Electronics","CH-212",IF(B18="Core Algorithms &amp; Data Structures","SDT-102",IF(B18="Global Change and Systems Thinking ","SUS-102",)))))))))))))))))))))))</f>
        <v>CH-XXX</v>
      </c>
      <c r="B18" s="74" t="s">
        <v>51</v>
      </c>
      <c r="C18" s="53">
        <v>7.5</v>
      </c>
      <c r="D18" s="25" t="s">
        <v>50</v>
      </c>
      <c r="E18" s="53" t="str">
        <f t="shared" si="0"/>
        <v/>
      </c>
      <c r="F18" s="53" t="str">
        <f t="shared" si="1"/>
        <v/>
      </c>
      <c r="G18" s="53" t="s">
        <v>77</v>
      </c>
      <c r="H18" s="24" t="s">
        <v>149</v>
      </c>
    </row>
    <row r="19" spans="1:8" x14ac:dyDescent="0.35">
      <c r="A19" s="73" t="str">
        <f>IF(B19="Please select:","CH-XXX",IF(B19="General Cell Biology","CH-101",IF(B19="General Organic Chemistry","CH-111",IF(B19="Introduction to Biotechnology","CH-121",IF(B19="Environmental Systems &amp; Global Change","CH-133",IF(B19="Modern Physics","CH-141",IF(B19="Linear Algebra","CH-151",IF(B19="Mathematical Modeling","CH-152",IF(B19="General Electrical Engineering II","CH-211",IF(B19="Mathematical &amp; Physical Foundations of Robotics II","CH-222",IF(B19="General Industrial Engineering","CH-240",IF(B19="Algorithms &amp; Data Structures","CH-231",IF(B19="Digital Systems &amp; Computer Architecture","CH-234",IF(B19="Macroeconomics","CH-311",IF(B19="Introduction to Finance &amp; Accounting","CH-301",IF(B19="Introduction to the Social Sciences II","CH-321",IF(B19="Introduction to Modern European History","CH-331",IF(B19="Essentials of Social Psychology","CH-341",IF(B19="Development in JVM Languages","SDT-103",IF(B19="Data Structures &amp; Processing","CH-701",IF(B19="Foundations of Communications and Electronics","CH-212",IF(B19="Core Algorithms &amp; Data Structures","SDT-102",IF(B19="Global Change and Systems Thinking ","SUS-102",)))))))))))))))))))))))</f>
        <v>CH-XXX</v>
      </c>
      <c r="B19" s="74" t="s">
        <v>51</v>
      </c>
      <c r="C19" s="53">
        <v>7.5</v>
      </c>
      <c r="D19" s="25" t="s">
        <v>50</v>
      </c>
      <c r="E19" s="53" t="str">
        <f t="shared" si="0"/>
        <v/>
      </c>
      <c r="F19" s="53" t="str">
        <f t="shared" si="1"/>
        <v/>
      </c>
      <c r="G19" s="53" t="s">
        <v>77</v>
      </c>
      <c r="H19" s="24" t="s">
        <v>149</v>
      </c>
    </row>
    <row r="21" spans="1:8" ht="18.5" x14ac:dyDescent="0.45">
      <c r="B21" s="14" t="s">
        <v>7</v>
      </c>
      <c r="C21" s="14"/>
      <c r="D21" s="14"/>
      <c r="H21" s="15" t="s">
        <v>12</v>
      </c>
    </row>
    <row r="22" spans="1:8" ht="29" x14ac:dyDescent="0.35">
      <c r="A22" s="11" t="s">
        <v>3</v>
      </c>
      <c r="B22" s="12" t="s">
        <v>4</v>
      </c>
      <c r="C22" s="12"/>
      <c r="D22" s="12"/>
      <c r="E22" s="11" t="s">
        <v>2</v>
      </c>
      <c r="F22" s="11" t="s">
        <v>18</v>
      </c>
      <c r="G22" s="11" t="s">
        <v>81</v>
      </c>
      <c r="H22" s="11" t="s">
        <v>5</v>
      </c>
    </row>
    <row r="23" spans="1:8" x14ac:dyDescent="0.35">
      <c r="A23" s="95" t="s">
        <v>61</v>
      </c>
      <c r="B23" s="23" t="s">
        <v>82</v>
      </c>
      <c r="C23" s="94">
        <v>5</v>
      </c>
      <c r="D23" s="96" t="s">
        <v>51</v>
      </c>
      <c r="E23" s="94" t="str">
        <f>IF(D23="Earned",C23,"")</f>
        <v/>
      </c>
      <c r="F23" s="94" t="str">
        <f>IF(D23="Planned",C23, "")</f>
        <v/>
      </c>
      <c r="G23" s="94" t="s">
        <v>76</v>
      </c>
      <c r="H23" s="23" t="s">
        <v>26</v>
      </c>
    </row>
    <row r="24" spans="1:8" x14ac:dyDescent="0.35">
      <c r="A24" s="95" t="s">
        <v>62</v>
      </c>
      <c r="B24" s="23" t="s">
        <v>63</v>
      </c>
      <c r="C24" s="94">
        <v>5</v>
      </c>
      <c r="D24" s="96" t="s">
        <v>51</v>
      </c>
      <c r="E24" s="94" t="str">
        <f t="shared" ref="E24:E31" si="2">IF(D24="Earned",C24,"")</f>
        <v/>
      </c>
      <c r="F24" s="94" t="str">
        <f t="shared" ref="F24:F31" si="3">IF(D24="Planned",C24, "")</f>
        <v/>
      </c>
      <c r="G24" s="94" t="s">
        <v>76</v>
      </c>
      <c r="H24" s="23" t="s">
        <v>25</v>
      </c>
    </row>
    <row r="25" spans="1:8" x14ac:dyDescent="0.35">
      <c r="A25" s="9" t="s">
        <v>64</v>
      </c>
      <c r="B25" s="8" t="s">
        <v>83</v>
      </c>
      <c r="C25" s="52">
        <v>5</v>
      </c>
      <c r="D25" s="10" t="s">
        <v>51</v>
      </c>
      <c r="E25" s="52" t="str">
        <f t="shared" si="2"/>
        <v/>
      </c>
      <c r="F25" s="52" t="str">
        <f t="shared" si="3"/>
        <v/>
      </c>
      <c r="G25" s="52" t="s">
        <v>77</v>
      </c>
      <c r="H25" s="8" t="s">
        <v>25</v>
      </c>
    </row>
    <row r="26" spans="1:8" x14ac:dyDescent="0.35">
      <c r="A26" s="95" t="s">
        <v>65</v>
      </c>
      <c r="B26" s="23" t="s">
        <v>66</v>
      </c>
      <c r="C26" s="94">
        <v>5</v>
      </c>
      <c r="D26" s="96" t="s">
        <v>51</v>
      </c>
      <c r="E26" s="94" t="str">
        <f t="shared" si="2"/>
        <v/>
      </c>
      <c r="F26" s="94" t="str">
        <f t="shared" si="3"/>
        <v/>
      </c>
      <c r="G26" s="94" t="s">
        <v>76</v>
      </c>
      <c r="H26" s="97" t="s">
        <v>220</v>
      </c>
    </row>
    <row r="27" spans="1:8" x14ac:dyDescent="0.35">
      <c r="A27" s="32" t="s">
        <v>67</v>
      </c>
      <c r="B27" s="33" t="s">
        <v>222</v>
      </c>
      <c r="C27" s="52">
        <v>5</v>
      </c>
      <c r="D27" s="10" t="s">
        <v>51</v>
      </c>
      <c r="E27" s="52" t="str">
        <f t="shared" si="2"/>
        <v/>
      </c>
      <c r="F27" s="52" t="str">
        <f t="shared" si="3"/>
        <v/>
      </c>
      <c r="G27" s="52" t="s">
        <v>77</v>
      </c>
      <c r="H27" s="8" t="s">
        <v>244</v>
      </c>
    </row>
    <row r="28" spans="1:8" x14ac:dyDescent="0.35">
      <c r="A28" s="9" t="s">
        <v>213</v>
      </c>
      <c r="B28" s="8" t="s">
        <v>84</v>
      </c>
      <c r="C28" s="52">
        <v>5</v>
      </c>
      <c r="D28" s="10" t="s">
        <v>51</v>
      </c>
      <c r="E28" s="52" t="str">
        <f t="shared" si="2"/>
        <v/>
      </c>
      <c r="F28" s="52" t="str">
        <f t="shared" si="3"/>
        <v/>
      </c>
      <c r="G28" s="52" t="s">
        <v>77</v>
      </c>
      <c r="H28" s="8" t="s">
        <v>244</v>
      </c>
    </row>
    <row r="29" spans="1:8" x14ac:dyDescent="0.35">
      <c r="A29" s="9" t="s">
        <v>214</v>
      </c>
      <c r="B29" s="8" t="s">
        <v>85</v>
      </c>
      <c r="C29" s="52">
        <v>5</v>
      </c>
      <c r="D29" s="10" t="s">
        <v>51</v>
      </c>
      <c r="E29" s="52" t="str">
        <f t="shared" si="2"/>
        <v/>
      </c>
      <c r="F29" s="52" t="str">
        <f t="shared" si="3"/>
        <v/>
      </c>
      <c r="G29" s="52" t="s">
        <v>77</v>
      </c>
      <c r="H29" s="8" t="s">
        <v>25</v>
      </c>
    </row>
    <row r="30" spans="1:8" x14ac:dyDescent="0.35">
      <c r="A30" s="9" t="s">
        <v>215</v>
      </c>
      <c r="B30" s="33" t="s">
        <v>86</v>
      </c>
      <c r="C30" s="52">
        <v>5</v>
      </c>
      <c r="D30" s="10" t="s">
        <v>51</v>
      </c>
      <c r="E30" s="52" t="str">
        <f t="shared" si="2"/>
        <v/>
      </c>
      <c r="F30" s="52" t="str">
        <f t="shared" si="3"/>
        <v/>
      </c>
      <c r="G30" s="52" t="s">
        <v>77</v>
      </c>
      <c r="H30" s="33" t="s">
        <v>26</v>
      </c>
    </row>
    <row r="31" spans="1:8" ht="15" thickBot="1" x14ac:dyDescent="0.4">
      <c r="A31" s="9" t="s">
        <v>216</v>
      </c>
      <c r="B31" s="33" t="s">
        <v>87</v>
      </c>
      <c r="C31" s="54">
        <v>5</v>
      </c>
      <c r="D31" s="10" t="s">
        <v>51</v>
      </c>
      <c r="E31" s="52" t="str">
        <f t="shared" si="2"/>
        <v/>
      </c>
      <c r="F31" s="52" t="str">
        <f t="shared" si="3"/>
        <v/>
      </c>
      <c r="G31" s="52" t="s">
        <v>77</v>
      </c>
      <c r="H31" s="33" t="s">
        <v>25</v>
      </c>
    </row>
    <row r="32" spans="1:8" ht="14.5" customHeight="1" x14ac:dyDescent="0.35">
      <c r="A32" s="34" t="s">
        <v>23</v>
      </c>
      <c r="B32" s="35" t="s">
        <v>24</v>
      </c>
      <c r="C32" s="58">
        <v>5</v>
      </c>
      <c r="D32" s="55" t="s">
        <v>51</v>
      </c>
      <c r="E32" s="61" t="str">
        <f t="shared" ref="E32:E34" si="4">IF(D32="Earned",C32,"")</f>
        <v/>
      </c>
      <c r="F32" s="55" t="str">
        <f t="shared" ref="F32:F34" si="5">IF(D32="Planned",C32, "")</f>
        <v/>
      </c>
      <c r="G32" s="70"/>
      <c r="H32" s="36" t="s">
        <v>25</v>
      </c>
    </row>
    <row r="33" spans="1:8" x14ac:dyDescent="0.35">
      <c r="A33" s="37" t="s">
        <v>23</v>
      </c>
      <c r="B33" s="24" t="s">
        <v>24</v>
      </c>
      <c r="C33" s="59">
        <v>5</v>
      </c>
      <c r="D33" s="53" t="s">
        <v>51</v>
      </c>
      <c r="E33" s="62" t="str">
        <f t="shared" si="4"/>
        <v/>
      </c>
      <c r="F33" s="53" t="str">
        <f t="shared" si="5"/>
        <v/>
      </c>
      <c r="G33" s="71"/>
      <c r="H33" s="38" t="s">
        <v>36</v>
      </c>
    </row>
    <row r="34" spans="1:8" ht="15" thickBot="1" x14ac:dyDescent="0.4">
      <c r="A34" s="39" t="s">
        <v>23</v>
      </c>
      <c r="B34" s="40" t="s">
        <v>24</v>
      </c>
      <c r="C34" s="60">
        <v>5</v>
      </c>
      <c r="D34" s="56" t="s">
        <v>51</v>
      </c>
      <c r="E34" s="63" t="str">
        <f t="shared" si="4"/>
        <v/>
      </c>
      <c r="F34" s="56" t="str">
        <f t="shared" si="5"/>
        <v/>
      </c>
      <c r="G34" s="72"/>
      <c r="H34" s="41" t="s">
        <v>26</v>
      </c>
    </row>
    <row r="37" spans="1:8" ht="18.5" x14ac:dyDescent="0.45">
      <c r="B37" s="14" t="s">
        <v>75</v>
      </c>
      <c r="C37" s="14"/>
      <c r="D37" s="14"/>
      <c r="H37" s="15" t="s">
        <v>53</v>
      </c>
    </row>
    <row r="38" spans="1:8" ht="29" x14ac:dyDescent="0.35">
      <c r="A38" s="11" t="s">
        <v>3</v>
      </c>
      <c r="B38" s="12" t="s">
        <v>4</v>
      </c>
      <c r="C38" s="12"/>
      <c r="D38" s="12"/>
      <c r="E38" s="11" t="s">
        <v>2</v>
      </c>
      <c r="F38" s="11" t="s">
        <v>18</v>
      </c>
      <c r="G38" s="11" t="s">
        <v>81</v>
      </c>
      <c r="H38" s="11" t="s">
        <v>5</v>
      </c>
    </row>
    <row r="39" spans="1:8" x14ac:dyDescent="0.35">
      <c r="A39" s="9" t="s">
        <v>217</v>
      </c>
      <c r="B39" s="8" t="s">
        <v>55</v>
      </c>
      <c r="C39" s="57">
        <v>5</v>
      </c>
      <c r="D39" s="10" t="s">
        <v>51</v>
      </c>
      <c r="E39" s="52" t="str">
        <f>IF(D39="Earned",C39,"")</f>
        <v/>
      </c>
      <c r="F39" s="52" t="str">
        <f>IF(D39="Planned",C39,"")</f>
        <v/>
      </c>
      <c r="G39" s="52" t="s">
        <v>76</v>
      </c>
      <c r="H39" s="8" t="s">
        <v>148</v>
      </c>
    </row>
    <row r="40" spans="1:8" x14ac:dyDescent="0.35">
      <c r="A40" s="83" t="str">
        <f>IF(B40="Please select:", "CTMS-MET-XX",IF(B40="Applied Statistics with SPSS", "CTMS-MET-02",IF(B40="Applied Statistics with R","CTMS-MET-03",)))</f>
        <v>CTMS-MET-XX</v>
      </c>
      <c r="B40" s="66" t="s">
        <v>51</v>
      </c>
      <c r="C40" s="67">
        <v>5</v>
      </c>
      <c r="D40" s="68" t="s">
        <v>51</v>
      </c>
      <c r="E40" s="67" t="str">
        <f>IF(D40="Earned",C40,"")</f>
        <v/>
      </c>
      <c r="F40" s="67" t="str">
        <f>IF(D40="Planned",C40,"")</f>
        <v/>
      </c>
      <c r="G40" s="67" t="s">
        <v>77</v>
      </c>
      <c r="H40" s="67" t="s">
        <v>149</v>
      </c>
    </row>
    <row r="41" spans="1:8" x14ac:dyDescent="0.35">
      <c r="A41" s="9" t="s">
        <v>218</v>
      </c>
      <c r="B41" s="8" t="s">
        <v>54</v>
      </c>
      <c r="C41" s="57">
        <v>5</v>
      </c>
      <c r="D41" s="10" t="s">
        <v>51</v>
      </c>
      <c r="E41" s="52" t="str">
        <f>IF(D41="Earned",C41,"")</f>
        <v/>
      </c>
      <c r="F41" s="52" t="str">
        <f>IF(D41="Planned",C41,"")</f>
        <v/>
      </c>
      <c r="G41" s="52" t="s">
        <v>76</v>
      </c>
      <c r="H41" s="52" t="s">
        <v>25</v>
      </c>
    </row>
    <row r="42" spans="1:8" x14ac:dyDescent="0.35">
      <c r="A42" s="9" t="s">
        <v>219</v>
      </c>
      <c r="B42" s="8" t="s">
        <v>56</v>
      </c>
      <c r="C42" s="57">
        <v>5</v>
      </c>
      <c r="D42" s="10" t="s">
        <v>51</v>
      </c>
      <c r="E42" s="52" t="str">
        <f>IF(D42="Earned",C42,"")</f>
        <v/>
      </c>
      <c r="F42" s="52" t="str">
        <f>IF(D42="Planned",C42,"")</f>
        <v/>
      </c>
      <c r="G42" s="52" t="s">
        <v>76</v>
      </c>
      <c r="H42" s="8" t="s">
        <v>26</v>
      </c>
    </row>
    <row r="45" spans="1:8" ht="18.5" x14ac:dyDescent="0.45">
      <c r="B45" s="14" t="s">
        <v>143</v>
      </c>
      <c r="H45" s="15" t="s">
        <v>144</v>
      </c>
    </row>
    <row r="46" spans="1:8" ht="29" x14ac:dyDescent="0.35">
      <c r="A46" s="11" t="s">
        <v>3</v>
      </c>
      <c r="B46" s="12" t="s">
        <v>4</v>
      </c>
      <c r="C46" s="12"/>
      <c r="D46" s="12"/>
      <c r="E46" s="11" t="s">
        <v>2</v>
      </c>
      <c r="F46" s="11" t="s">
        <v>18</v>
      </c>
      <c r="G46" s="11" t="s">
        <v>81</v>
      </c>
      <c r="H46" s="11" t="s">
        <v>5</v>
      </c>
    </row>
    <row r="47" spans="1:8" x14ac:dyDescent="0.35">
      <c r="A47" s="93" t="str">
        <f>IF(B47="Please select:","CTLA-GER-XX/ CTHU-HUM-XXX",IF(B47="German A1.1-C1","CTLA-GER-XX",IF(B47="Introduction to Philosophical Ethics","CTHU-HUM-001",IF(B47="Introduction to the Philosophy of Science","CTHU-HUM-002",IF(B47="Introduction to Visual Culture","CTHU-HUM-003")))))</f>
        <v>CTLA-GER-XX/ CTHU-HUM-XXX</v>
      </c>
      <c r="B47" s="66" t="s">
        <v>51</v>
      </c>
      <c r="C47" s="67">
        <v>2.5</v>
      </c>
      <c r="D47" s="68" t="s">
        <v>51</v>
      </c>
      <c r="E47" s="67" t="str">
        <f>IF(D47="Earned",C47,"")</f>
        <v/>
      </c>
      <c r="F47" s="67" t="str">
        <f>IF(D47="Planned",C47,"")</f>
        <v/>
      </c>
      <c r="G47" s="67" t="s">
        <v>77</v>
      </c>
      <c r="H47" s="69" t="s">
        <v>148</v>
      </c>
    </row>
    <row r="48" spans="1:8" x14ac:dyDescent="0.35">
      <c r="A48" s="93" t="str">
        <f>IF(B48="Please select:","CTLA-GER-XX/ CTHU-HUM-XXX",IF(B48="German A1.1-C1","CTLA-GER-XX",IF(B48="Introduction to Philosophical Ethics","CTHU-HUM-001",IF(B48="Introduction to the Philosophy of Science","CTHU-HUM-002",IF(B48="Introduction to Visual Culture","CTHU-HUM-003")))))</f>
        <v>CTLA-GER-XX/ CTHU-HUM-XXX</v>
      </c>
      <c r="B48" s="66" t="s">
        <v>51</v>
      </c>
      <c r="C48" s="67">
        <v>2.5</v>
      </c>
      <c r="D48" s="68" t="s">
        <v>51</v>
      </c>
      <c r="E48" s="67" t="str">
        <f t="shared" ref="E48" si="6">IF(D48="Earned",C48,"")</f>
        <v/>
      </c>
      <c r="F48" s="67" t="str">
        <f t="shared" ref="F48" si="7">IF(D48="Planned",C48,"")</f>
        <v/>
      </c>
      <c r="G48" s="67" t="s">
        <v>77</v>
      </c>
      <c r="H48" s="69" t="s">
        <v>149</v>
      </c>
    </row>
    <row r="50" spans="1:8" ht="18.5" x14ac:dyDescent="0.45">
      <c r="B50" s="14" t="s">
        <v>141</v>
      </c>
      <c r="H50" s="15" t="s">
        <v>142</v>
      </c>
    </row>
    <row r="51" spans="1:8" ht="29" x14ac:dyDescent="0.35">
      <c r="A51" s="11" t="s">
        <v>3</v>
      </c>
      <c r="B51" s="12" t="s">
        <v>4</v>
      </c>
      <c r="C51" s="12"/>
      <c r="D51" s="12"/>
      <c r="E51" s="11" t="s">
        <v>2</v>
      </c>
      <c r="F51" s="11" t="s">
        <v>18</v>
      </c>
      <c r="G51" s="11" t="s">
        <v>81</v>
      </c>
      <c r="H51" s="11" t="s">
        <v>5</v>
      </c>
    </row>
    <row r="52" spans="1:8" x14ac:dyDescent="0.35">
      <c r="A52" s="9" t="s">
        <v>187</v>
      </c>
      <c r="B52" s="9" t="s">
        <v>78</v>
      </c>
      <c r="C52" s="52">
        <v>2.5</v>
      </c>
      <c r="D52" s="10" t="s">
        <v>51</v>
      </c>
      <c r="E52" s="52" t="str">
        <f t="shared" ref="E52:E56" si="8">IF(D52="Earned",C52,"")</f>
        <v/>
      </c>
      <c r="F52" s="52" t="str">
        <f t="shared" ref="F52:F56" si="9">IF(D52="Planned",C52,"")</f>
        <v/>
      </c>
      <c r="G52" s="52" t="s">
        <v>76</v>
      </c>
      <c r="H52" s="8" t="s">
        <v>25</v>
      </c>
    </row>
    <row r="53" spans="1:8" x14ac:dyDescent="0.35">
      <c r="A53" s="9" t="s">
        <v>188</v>
      </c>
      <c r="B53" s="9" t="s">
        <v>79</v>
      </c>
      <c r="C53" s="52">
        <v>2.5</v>
      </c>
      <c r="D53" s="10" t="s">
        <v>51</v>
      </c>
      <c r="E53" s="52" t="str">
        <f t="shared" si="8"/>
        <v/>
      </c>
      <c r="F53" s="52" t="str">
        <f t="shared" si="9"/>
        <v/>
      </c>
      <c r="G53" s="52" t="s">
        <v>76</v>
      </c>
      <c r="H53" s="8" t="s">
        <v>26</v>
      </c>
    </row>
    <row r="54" spans="1:8" ht="29" x14ac:dyDescent="0.35">
      <c r="A54" s="9" t="s">
        <v>189</v>
      </c>
      <c r="B54" s="8" t="s">
        <v>242</v>
      </c>
      <c r="C54" s="52">
        <v>5</v>
      </c>
      <c r="D54" s="10" t="s">
        <v>51</v>
      </c>
      <c r="E54" s="52" t="str">
        <f t="shared" si="8"/>
        <v/>
      </c>
      <c r="F54" s="52" t="str">
        <f t="shared" si="9"/>
        <v/>
      </c>
      <c r="G54" s="52" t="s">
        <v>76</v>
      </c>
      <c r="H54" s="8" t="s">
        <v>241</v>
      </c>
    </row>
    <row r="55" spans="1:8" ht="29" x14ac:dyDescent="0.35">
      <c r="A55" s="66" t="s">
        <v>190</v>
      </c>
      <c r="B55" s="69" t="s">
        <v>80</v>
      </c>
      <c r="C55" s="67">
        <v>5</v>
      </c>
      <c r="D55" s="68" t="s">
        <v>51</v>
      </c>
      <c r="E55" s="67" t="str">
        <f t="shared" si="8"/>
        <v/>
      </c>
      <c r="F55" s="67" t="str">
        <f t="shared" si="9"/>
        <v/>
      </c>
      <c r="G55" s="67" t="s">
        <v>77</v>
      </c>
      <c r="H55" s="69" t="s">
        <v>25</v>
      </c>
    </row>
    <row r="56" spans="1:8" ht="29" x14ac:dyDescent="0.35">
      <c r="A56" s="66" t="s">
        <v>191</v>
      </c>
      <c r="B56" s="69" t="s">
        <v>243</v>
      </c>
      <c r="C56" s="67">
        <v>5</v>
      </c>
      <c r="D56" s="68" t="s">
        <v>51</v>
      </c>
      <c r="E56" s="67" t="str">
        <f t="shared" si="8"/>
        <v/>
      </c>
      <c r="F56" s="67" t="str">
        <f t="shared" si="9"/>
        <v/>
      </c>
      <c r="G56" s="67" t="s">
        <v>77</v>
      </c>
      <c r="H56" s="69" t="s">
        <v>248</v>
      </c>
    </row>
    <row r="58" spans="1:8" ht="18.5" x14ac:dyDescent="0.45">
      <c r="B58" s="14" t="s">
        <v>8</v>
      </c>
      <c r="C58" s="14"/>
      <c r="D58" s="14"/>
      <c r="H58" s="15" t="s">
        <v>13</v>
      </c>
    </row>
    <row r="59" spans="1:8" ht="29" x14ac:dyDescent="0.35">
      <c r="A59" s="11" t="s">
        <v>3</v>
      </c>
      <c r="B59" s="12" t="s">
        <v>4</v>
      </c>
      <c r="C59" s="12"/>
      <c r="D59" s="12"/>
      <c r="E59" s="11" t="s">
        <v>2</v>
      </c>
      <c r="F59" s="11" t="s">
        <v>18</v>
      </c>
      <c r="G59" s="11" t="s">
        <v>81</v>
      </c>
      <c r="H59" s="11" t="s">
        <v>5</v>
      </c>
    </row>
    <row r="60" spans="1:8" x14ac:dyDescent="0.35">
      <c r="A60" s="9" t="s">
        <v>9</v>
      </c>
      <c r="B60" s="8" t="s">
        <v>8</v>
      </c>
      <c r="C60" s="52">
        <v>15</v>
      </c>
      <c r="D60" s="8" t="s">
        <v>51</v>
      </c>
      <c r="E60" s="52" t="str">
        <f>IF(D60="Earned",C60,"")</f>
        <v/>
      </c>
      <c r="F60" s="52" t="str">
        <f>IF(D60="Planned",C60,"")</f>
        <v/>
      </c>
      <c r="G60" s="8" t="s">
        <v>76</v>
      </c>
      <c r="H60" s="8" t="s">
        <v>26</v>
      </c>
    </row>
    <row r="61" spans="1:8" x14ac:dyDescent="0.35">
      <c r="A61" s="9" t="s">
        <v>224</v>
      </c>
      <c r="B61" s="8" t="s">
        <v>225</v>
      </c>
      <c r="C61" s="52">
        <v>0</v>
      </c>
      <c r="D61" s="8" t="s">
        <v>51</v>
      </c>
      <c r="E61" s="52" t="str">
        <f t="shared" ref="E61:E66" si="10">IF(D61="Earned",C61,"")</f>
        <v/>
      </c>
      <c r="F61" s="52" t="str">
        <f t="shared" ref="F61:F66" si="11">IF(D61="Planned",C61,"")</f>
        <v/>
      </c>
      <c r="G61" s="8" t="s">
        <v>76</v>
      </c>
      <c r="H61" s="8" t="s">
        <v>226</v>
      </c>
    </row>
    <row r="62" spans="1:8" x14ac:dyDescent="0.35">
      <c r="A62" s="9" t="s">
        <v>227</v>
      </c>
      <c r="B62" s="8" t="s">
        <v>228</v>
      </c>
      <c r="C62" s="52">
        <v>0</v>
      </c>
      <c r="D62" s="8" t="s">
        <v>51</v>
      </c>
      <c r="E62" s="52" t="str">
        <f t="shared" si="10"/>
        <v/>
      </c>
      <c r="F62" s="52" t="str">
        <f t="shared" si="11"/>
        <v/>
      </c>
      <c r="G62" s="8" t="s">
        <v>76</v>
      </c>
      <c r="H62" s="8" t="s">
        <v>229</v>
      </c>
    </row>
    <row r="63" spans="1:8" x14ac:dyDescent="0.35">
      <c r="A63" s="9" t="s">
        <v>230</v>
      </c>
      <c r="B63" s="8" t="s">
        <v>231</v>
      </c>
      <c r="C63" s="52">
        <v>0</v>
      </c>
      <c r="D63" s="8" t="s">
        <v>51</v>
      </c>
      <c r="E63" s="52" t="str">
        <f t="shared" si="10"/>
        <v/>
      </c>
      <c r="F63" s="52" t="str">
        <f t="shared" si="11"/>
        <v/>
      </c>
      <c r="G63" s="8" t="s">
        <v>76</v>
      </c>
      <c r="H63" s="8" t="s">
        <v>232</v>
      </c>
    </row>
    <row r="64" spans="1:8" x14ac:dyDescent="0.35">
      <c r="A64" s="9" t="s">
        <v>233</v>
      </c>
      <c r="B64" s="8" t="s">
        <v>234</v>
      </c>
      <c r="C64" s="52">
        <v>0</v>
      </c>
      <c r="D64" s="8" t="s">
        <v>51</v>
      </c>
      <c r="E64" s="52" t="str">
        <f t="shared" si="10"/>
        <v/>
      </c>
      <c r="F64" s="52" t="str">
        <f t="shared" si="11"/>
        <v/>
      </c>
      <c r="G64" s="8" t="s">
        <v>76</v>
      </c>
      <c r="H64" s="8" t="s">
        <v>235</v>
      </c>
    </row>
    <row r="65" spans="1:8" x14ac:dyDescent="0.35">
      <c r="A65" s="9" t="s">
        <v>236</v>
      </c>
      <c r="B65" s="8" t="s">
        <v>237</v>
      </c>
      <c r="C65" s="52">
        <v>0</v>
      </c>
      <c r="D65" s="8" t="s">
        <v>51</v>
      </c>
      <c r="E65" s="52" t="str">
        <f t="shared" si="10"/>
        <v/>
      </c>
      <c r="F65" s="52" t="str">
        <f t="shared" si="11"/>
        <v/>
      </c>
      <c r="G65" s="8" t="s">
        <v>77</v>
      </c>
      <c r="H65" s="8" t="s">
        <v>238</v>
      </c>
    </row>
    <row r="66" spans="1:8" x14ac:dyDescent="0.35">
      <c r="A66" s="9" t="s">
        <v>236</v>
      </c>
      <c r="B66" s="8" t="s">
        <v>239</v>
      </c>
      <c r="C66" s="52">
        <v>0</v>
      </c>
      <c r="D66" s="8" t="s">
        <v>51</v>
      </c>
      <c r="E66" s="52" t="str">
        <f t="shared" si="10"/>
        <v/>
      </c>
      <c r="F66" s="52" t="str">
        <f t="shared" si="11"/>
        <v/>
      </c>
      <c r="G66" s="8" t="s">
        <v>77</v>
      </c>
      <c r="H66" s="8" t="s">
        <v>238</v>
      </c>
    </row>
    <row r="67" spans="1:8" ht="17.25" customHeight="1" x14ac:dyDescent="0.35"/>
    <row r="68" spans="1:8" ht="15.75" customHeight="1" x14ac:dyDescent="0.45">
      <c r="B68" s="14" t="s">
        <v>10</v>
      </c>
      <c r="C68" s="14"/>
      <c r="D68" s="14"/>
      <c r="H68" s="15" t="s">
        <v>13</v>
      </c>
    </row>
    <row r="69" spans="1:8" ht="29" x14ac:dyDescent="0.35">
      <c r="A69" s="11" t="s">
        <v>3</v>
      </c>
      <c r="B69" s="12" t="s">
        <v>4</v>
      </c>
      <c r="C69" s="12"/>
      <c r="D69" s="12"/>
      <c r="E69" s="11" t="s">
        <v>2</v>
      </c>
      <c r="F69" s="11" t="s">
        <v>18</v>
      </c>
      <c r="G69" s="11" t="s">
        <v>81</v>
      </c>
      <c r="H69" s="11" t="s">
        <v>5</v>
      </c>
    </row>
    <row r="70" spans="1:8" x14ac:dyDescent="0.35">
      <c r="A70" s="9" t="s">
        <v>58</v>
      </c>
      <c r="B70" s="8" t="s">
        <v>27</v>
      </c>
      <c r="C70" s="10">
        <v>5</v>
      </c>
      <c r="D70" s="10" t="s">
        <v>51</v>
      </c>
      <c r="E70" s="52" t="str">
        <f t="shared" ref="E70:E72" si="12">IF(D70="Earned",C70,"")</f>
        <v/>
      </c>
      <c r="F70" s="57" t="str">
        <f t="shared" ref="F70:F72" si="13">IF(D70="Planned",C70,"")</f>
        <v/>
      </c>
      <c r="G70" s="57" t="s">
        <v>77</v>
      </c>
      <c r="H70" s="8" t="s">
        <v>36</v>
      </c>
    </row>
    <row r="71" spans="1:8" x14ac:dyDescent="0.35">
      <c r="A71" s="9" t="s">
        <v>58</v>
      </c>
      <c r="B71" s="8" t="s">
        <v>27</v>
      </c>
      <c r="C71" s="10">
        <v>5</v>
      </c>
      <c r="D71" s="10" t="s">
        <v>51</v>
      </c>
      <c r="E71" s="52" t="str">
        <f t="shared" si="12"/>
        <v/>
      </c>
      <c r="F71" s="57" t="str">
        <f t="shared" si="13"/>
        <v/>
      </c>
      <c r="G71" s="57" t="s">
        <v>77</v>
      </c>
      <c r="H71" s="8" t="s">
        <v>36</v>
      </c>
    </row>
    <row r="72" spans="1:8" x14ac:dyDescent="0.35">
      <c r="A72" s="9" t="s">
        <v>58</v>
      </c>
      <c r="B72" s="8" t="s">
        <v>27</v>
      </c>
      <c r="C72" s="10">
        <v>5</v>
      </c>
      <c r="D72" s="10" t="s">
        <v>51</v>
      </c>
      <c r="E72" s="52" t="str">
        <f t="shared" si="12"/>
        <v/>
      </c>
      <c r="F72" s="57" t="str">
        <f t="shared" si="13"/>
        <v/>
      </c>
      <c r="G72" s="57" t="s">
        <v>77</v>
      </c>
      <c r="H72" s="8" t="s">
        <v>36</v>
      </c>
    </row>
    <row r="74" spans="1:8" ht="18.5" x14ac:dyDescent="0.45">
      <c r="B74" s="14" t="s">
        <v>11</v>
      </c>
      <c r="C74" s="14"/>
      <c r="D74" s="14"/>
      <c r="H74" s="15" t="s">
        <v>13</v>
      </c>
    </row>
    <row r="75" spans="1:8" ht="29" x14ac:dyDescent="0.35">
      <c r="A75" s="11" t="s">
        <v>3</v>
      </c>
      <c r="B75" s="12" t="s">
        <v>4</v>
      </c>
      <c r="C75" s="12"/>
      <c r="D75" s="12"/>
      <c r="E75" s="11" t="s">
        <v>2</v>
      </c>
      <c r="F75" s="11" t="s">
        <v>18</v>
      </c>
      <c r="G75" s="11" t="s">
        <v>81</v>
      </c>
      <c r="H75" s="11" t="s">
        <v>5</v>
      </c>
    </row>
    <row r="76" spans="1:8" x14ac:dyDescent="0.35">
      <c r="A76" s="9" t="s">
        <v>59</v>
      </c>
      <c r="B76" s="8" t="s">
        <v>15</v>
      </c>
      <c r="C76" s="52">
        <v>12</v>
      </c>
      <c r="D76" s="10" t="s">
        <v>51</v>
      </c>
      <c r="E76" s="52" t="str">
        <f>IF(D76="Earned",C76,"")</f>
        <v/>
      </c>
      <c r="F76" s="52" t="str">
        <f>IF(D76="Planned",C76,"")</f>
        <v/>
      </c>
      <c r="G76" s="52" t="s">
        <v>76</v>
      </c>
      <c r="H76" s="8" t="s">
        <v>26</v>
      </c>
    </row>
    <row r="77" spans="1:8" x14ac:dyDescent="0.35">
      <c r="A77" s="9" t="s">
        <v>60</v>
      </c>
      <c r="B77" s="8" t="s">
        <v>16</v>
      </c>
      <c r="C77" s="52">
        <v>3</v>
      </c>
      <c r="D77" s="10" t="s">
        <v>51</v>
      </c>
      <c r="E77" s="52" t="str">
        <f>IF(D77="Earned",C77,"")</f>
        <v/>
      </c>
      <c r="F77" s="52" t="str">
        <f>IF(D77="Planned",C77,"")</f>
        <v/>
      </c>
      <c r="G77" s="52" t="s">
        <v>76</v>
      </c>
      <c r="H77" s="8" t="s">
        <v>26</v>
      </c>
    </row>
    <row r="81" spans="1:15" x14ac:dyDescent="0.35">
      <c r="A81" s="15" t="s">
        <v>19</v>
      </c>
      <c r="B81" s="17">
        <f>SUM(E14:E79)</f>
        <v>0</v>
      </c>
      <c r="C81" s="17"/>
      <c r="D81" s="17"/>
      <c r="E81" s="15" t="s">
        <v>20</v>
      </c>
      <c r="H81" s="17">
        <f>SUM(F14:F79)</f>
        <v>0</v>
      </c>
    </row>
    <row r="82" spans="1:15" ht="18.5" x14ac:dyDescent="0.45">
      <c r="I82" s="18" t="s">
        <v>21</v>
      </c>
      <c r="J82" s="51">
        <f>SUM(B81+H81)</f>
        <v>0</v>
      </c>
    </row>
    <row r="83" spans="1:15" ht="14.5" customHeight="1" thickBot="1" x14ac:dyDescent="0.4">
      <c r="I83" s="18"/>
      <c r="J83" s="19"/>
    </row>
    <row r="84" spans="1:15" x14ac:dyDescent="0.35">
      <c r="I84" s="20" t="s">
        <v>28</v>
      </c>
      <c r="J84" s="21">
        <f>H81/30</f>
        <v>0</v>
      </c>
      <c r="K84" s="105" t="s">
        <v>52</v>
      </c>
      <c r="L84" s="106"/>
      <c r="M84" s="106"/>
      <c r="N84" s="106"/>
      <c r="O84" s="107"/>
    </row>
    <row r="85" spans="1:15" x14ac:dyDescent="0.35">
      <c r="I85" s="18"/>
      <c r="J85" s="19"/>
      <c r="K85" s="111"/>
      <c r="L85" s="112"/>
      <c r="M85" s="112"/>
      <c r="N85" s="112"/>
      <c r="O85" s="113"/>
    </row>
    <row r="86" spans="1:15" ht="18.5" x14ac:dyDescent="0.45">
      <c r="B86" s="14" t="s">
        <v>35</v>
      </c>
      <c r="C86" s="14"/>
      <c r="D86" s="14"/>
      <c r="E86" s="22" t="s">
        <v>14</v>
      </c>
      <c r="F86" s="16"/>
      <c r="G86" s="16"/>
      <c r="K86" s="111"/>
      <c r="L86" s="112"/>
      <c r="M86" s="112"/>
      <c r="N86" s="112"/>
      <c r="O86" s="113"/>
    </row>
    <row r="87" spans="1:15" ht="29" x14ac:dyDescent="0.35">
      <c r="A87" s="11" t="s">
        <v>3</v>
      </c>
      <c r="B87" s="12" t="s">
        <v>4</v>
      </c>
      <c r="C87" s="12"/>
      <c r="D87" s="12"/>
      <c r="E87" s="11" t="s">
        <v>2</v>
      </c>
      <c r="F87" s="11" t="s">
        <v>18</v>
      </c>
      <c r="G87" s="11"/>
      <c r="H87" s="11" t="s">
        <v>5</v>
      </c>
      <c r="K87" s="111"/>
      <c r="L87" s="112"/>
      <c r="M87" s="112"/>
      <c r="N87" s="112"/>
      <c r="O87" s="113"/>
    </row>
    <row r="88" spans="1:15" x14ac:dyDescent="0.35">
      <c r="A88" s="9"/>
      <c r="B88" s="8"/>
      <c r="C88" s="8"/>
      <c r="D88" s="8"/>
      <c r="E88" s="10"/>
      <c r="F88" s="10"/>
      <c r="G88" s="10"/>
      <c r="H88" s="8"/>
      <c r="K88" s="111"/>
      <c r="L88" s="112"/>
      <c r="M88" s="112"/>
      <c r="N88" s="112"/>
      <c r="O88" s="113"/>
    </row>
    <row r="89" spans="1:15" ht="15" thickBot="1" x14ac:dyDescent="0.4">
      <c r="A89" s="9"/>
      <c r="B89" s="8"/>
      <c r="C89" s="8"/>
      <c r="D89" s="8"/>
      <c r="E89" s="10"/>
      <c r="F89" s="10"/>
      <c r="G89" s="10"/>
      <c r="H89" s="8"/>
      <c r="K89" s="108"/>
      <c r="L89" s="109"/>
      <c r="M89" s="109"/>
      <c r="N89" s="109"/>
      <c r="O89" s="110"/>
    </row>
    <row r="90" spans="1:15" ht="14.5" customHeight="1" thickBot="1" x14ac:dyDescent="0.4">
      <c r="A90" s="9"/>
      <c r="B90" s="8"/>
      <c r="C90" s="8"/>
      <c r="D90" s="8"/>
      <c r="E90" s="10"/>
      <c r="F90" s="10"/>
      <c r="G90" s="10"/>
      <c r="H90" s="8"/>
    </row>
    <row r="91" spans="1:15" x14ac:dyDescent="0.35">
      <c r="A91" s="9"/>
      <c r="B91" s="8"/>
      <c r="C91" s="8"/>
      <c r="D91" s="8"/>
      <c r="E91" s="10"/>
      <c r="F91" s="10"/>
      <c r="G91" s="10"/>
      <c r="H91" s="8"/>
      <c r="K91" s="105" t="s">
        <v>240</v>
      </c>
      <c r="L91" s="106"/>
      <c r="M91" s="106"/>
      <c r="N91" s="106"/>
      <c r="O91" s="107"/>
    </row>
    <row r="92" spans="1:15" ht="15" thickBot="1" x14ac:dyDescent="0.4">
      <c r="A92" s="9"/>
      <c r="B92" s="8"/>
      <c r="C92" s="8"/>
      <c r="D92" s="8"/>
      <c r="E92" s="10"/>
      <c r="F92" s="10"/>
      <c r="G92" s="10"/>
      <c r="H92" s="8"/>
      <c r="K92" s="108"/>
      <c r="L92" s="109"/>
      <c r="M92" s="109"/>
      <c r="N92" s="109"/>
      <c r="O92" s="110"/>
    </row>
    <row r="93" spans="1:15" x14ac:dyDescent="0.35">
      <c r="A93" s="9"/>
      <c r="B93" s="8"/>
      <c r="C93" s="8"/>
      <c r="D93" s="8"/>
      <c r="E93" s="10"/>
      <c r="F93" s="10"/>
      <c r="G93" s="10"/>
      <c r="H93" s="8"/>
    </row>
    <row r="94" spans="1:15" x14ac:dyDescent="0.35">
      <c r="A94" s="9"/>
      <c r="B94" s="8"/>
      <c r="C94" s="8"/>
      <c r="D94" s="8"/>
      <c r="E94" s="10"/>
      <c r="F94" s="10"/>
      <c r="G94" s="10"/>
      <c r="H94" s="8"/>
    </row>
    <row r="95" spans="1:15" x14ac:dyDescent="0.35">
      <c r="A95" s="9"/>
      <c r="B95" s="8"/>
      <c r="C95" s="8"/>
      <c r="D95" s="8"/>
      <c r="E95" s="10"/>
      <c r="F95" s="10"/>
      <c r="G95" s="10"/>
      <c r="H95" s="8"/>
    </row>
    <row r="96" spans="1:15" x14ac:dyDescent="0.35">
      <c r="A96" s="9"/>
      <c r="B96" s="8"/>
      <c r="C96" s="8"/>
      <c r="D96" s="8"/>
      <c r="E96" s="10"/>
      <c r="F96" s="10"/>
      <c r="G96" s="10"/>
      <c r="H96" s="8"/>
    </row>
  </sheetData>
  <sortState xmlns:xlrd2="http://schemas.microsoft.com/office/spreadsheetml/2017/richdata2" ref="A14:H19">
    <sortCondition descending="1" ref="H14"/>
  </sortState>
  <mergeCells count="10">
    <mergeCell ref="B1:D1"/>
    <mergeCell ref="K91:O92"/>
    <mergeCell ref="K84:O89"/>
    <mergeCell ref="H2:I2"/>
    <mergeCell ref="A9:J10"/>
    <mergeCell ref="A6:J6"/>
    <mergeCell ref="A7:J7"/>
    <mergeCell ref="A8:J8"/>
    <mergeCell ref="A5:J5"/>
    <mergeCell ref="B2:D2"/>
  </mergeCells>
  <conditionalFormatting sqref="J82">
    <cfRule type="cellIs" dxfId="2" priority="1" stopIfTrue="1" operator="lessThan">
      <formula>180</formula>
    </cfRule>
    <cfRule type="cellIs" dxfId="1" priority="2" operator="lessThan">
      <formula>180</formula>
    </cfRule>
    <cfRule type="cellIs" dxfId="0" priority="3" operator="lessThan">
      <formula>180</formula>
    </cfRule>
  </conditionalFormatting>
  <dataValidations count="8">
    <dataValidation type="list" allowBlank="1" showInputMessage="1" showErrorMessage="1" sqref="D42 D39:D40" xr:uid="{E8749D53-0ECA-44AD-A135-C2BE21B16E0B}">
      <formula1>"Please select:, Earned, Planned, "</formula1>
    </dataValidation>
    <dataValidation type="list" allowBlank="1" showInputMessage="1" showErrorMessage="1" sqref="D14:D19" xr:uid="{AB33343F-A0E5-4FA3-916B-7DAF38275AC3}">
      <formula1>"Please select: , Earned, Planned, "</formula1>
    </dataValidation>
    <dataValidation type="list" allowBlank="1" showInputMessage="1" showErrorMessage="1" sqref="D60:D66 D76:D77 D52:D56 D47:D50" xr:uid="{CE997C16-9A75-4DD0-96B5-A4D1A45CC38E}">
      <formula1>"Please select:, Earned, Planned,"</formula1>
    </dataValidation>
    <dataValidation type="list" allowBlank="1" showInputMessage="1" showErrorMessage="1" sqref="D41 D23:D34 D70:D72" xr:uid="{43FD0227-5D11-42B7-A318-6A0D6EB9A9F1}">
      <formula1>"Please select:, Earned, Planned, N/A,"</formula1>
    </dataValidation>
    <dataValidation allowBlank="1" showErrorMessage="1" sqref="A16:A19" xr:uid="{C46C4126-A253-4511-97E6-CFBE0D7BF668}"/>
    <dataValidation type="list" allowBlank="1" showInputMessage="1" showErrorMessage="1" sqref="B40" xr:uid="{5B0A2FC9-F2C6-4B53-8389-BB6E650E7059}">
      <formula1>"Please select:, Applied Statistics with SPSS, Applied Statistics with R,"</formula1>
    </dataValidation>
    <dataValidation type="list" allowBlank="1" showInputMessage="1" showErrorMessage="1" sqref="B48" xr:uid="{007578F0-1A08-4F62-A05B-151BBF09012E}">
      <formula1>"Please select:, German A1.1-C1,  Introduction to Philosophical Ethics,  Introduction to Visual Culture,"</formula1>
    </dataValidation>
    <dataValidation type="list" allowBlank="1" showInputMessage="1" showErrorMessage="1" sqref="B47" xr:uid="{E631EAEB-1E59-4B3C-AB61-2071F6ED8F5B}">
      <formula1>"Please select:, German A1.1-C1,  Introduction to the Philosophy of Science, "</formula1>
    </dataValidation>
  </dataValidations>
  <pageMargins left="0.7" right="0.7" top="0.75" bottom="0.75" header="0.3" footer="0.3"/>
  <pageSetup paperSize="9" scale="65"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2B9A3C1-18DF-4F5C-B6AA-A5DBBBD84EEA}">
          <x14:formula1>
            <xm:f>Lists!$B$2:$B$20</xm:f>
          </x14:formula1>
          <xm:sqref>B16:B17</xm:sqref>
        </x14:dataValidation>
        <x14:dataValidation type="list" allowBlank="1" showInputMessage="1" showErrorMessage="1" xr:uid="{8A4A0A60-F98D-47D5-99F3-0A36B2D74372}">
          <x14:formula1>
            <xm:f>Lists!$D$2:$D$20</xm:f>
          </x14:formula1>
          <xm:sqref>B18:B19</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D9539-1438-42C5-8721-BB47E9040FE6}">
  <dimension ref="A1:J23"/>
  <sheetViews>
    <sheetView topLeftCell="A12" workbookViewId="0">
      <selection activeCell="A16" sqref="A16:B16"/>
    </sheetView>
  </sheetViews>
  <sheetFormatPr defaultRowHeight="14.5" x14ac:dyDescent="0.35"/>
  <cols>
    <col min="2" max="2" width="42.1796875" customWidth="1"/>
    <col min="4" max="4" width="40.7265625" customWidth="1"/>
  </cols>
  <sheetData>
    <row r="1" spans="1:10" x14ac:dyDescent="0.35">
      <c r="A1" t="s">
        <v>88</v>
      </c>
      <c r="B1" t="s">
        <v>89</v>
      </c>
      <c r="C1" t="s">
        <v>140</v>
      </c>
      <c r="D1" t="s">
        <v>113</v>
      </c>
      <c r="F1" t="s">
        <v>256</v>
      </c>
      <c r="H1" t="s">
        <v>262</v>
      </c>
      <c r="J1" t="s">
        <v>263</v>
      </c>
    </row>
    <row r="2" spans="1:10" x14ac:dyDescent="0.35">
      <c r="A2" t="s">
        <v>22</v>
      </c>
      <c r="B2" t="s">
        <v>51</v>
      </c>
      <c r="C2" t="s">
        <v>22</v>
      </c>
      <c r="D2" t="s">
        <v>51</v>
      </c>
      <c r="F2" t="s">
        <v>166</v>
      </c>
      <c r="H2" t="s">
        <v>162</v>
      </c>
      <c r="J2" t="s">
        <v>162</v>
      </c>
    </row>
    <row r="3" spans="1:10" x14ac:dyDescent="0.35">
      <c r="A3" t="s">
        <v>90</v>
      </c>
      <c r="B3" t="s">
        <v>102</v>
      </c>
      <c r="C3" t="s">
        <v>114</v>
      </c>
      <c r="D3" t="s">
        <v>127</v>
      </c>
      <c r="F3" t="s">
        <v>170</v>
      </c>
      <c r="H3" t="s">
        <v>166</v>
      </c>
      <c r="J3" t="s">
        <v>166</v>
      </c>
    </row>
    <row r="4" spans="1:10" x14ac:dyDescent="0.35">
      <c r="A4" t="s">
        <v>91</v>
      </c>
      <c r="B4" t="s">
        <v>103</v>
      </c>
      <c r="C4" t="s">
        <v>115</v>
      </c>
      <c r="D4" t="s">
        <v>128</v>
      </c>
      <c r="F4" t="s">
        <v>260</v>
      </c>
      <c r="H4" t="s">
        <v>170</v>
      </c>
      <c r="J4" t="s">
        <v>170</v>
      </c>
    </row>
    <row r="5" spans="1:10" x14ac:dyDescent="0.35">
      <c r="A5" t="s">
        <v>92</v>
      </c>
      <c r="B5" t="s">
        <v>104</v>
      </c>
      <c r="C5" t="s">
        <v>116</v>
      </c>
      <c r="D5" t="s">
        <v>129</v>
      </c>
      <c r="F5" t="s">
        <v>173</v>
      </c>
      <c r="H5" t="s">
        <v>260</v>
      </c>
      <c r="J5" t="s">
        <v>260</v>
      </c>
    </row>
    <row r="6" spans="1:10" x14ac:dyDescent="0.35">
      <c r="A6" t="s">
        <v>93</v>
      </c>
      <c r="B6" t="s">
        <v>105</v>
      </c>
      <c r="C6" t="s">
        <v>117</v>
      </c>
      <c r="D6" t="s">
        <v>130</v>
      </c>
      <c r="F6" t="s">
        <v>199</v>
      </c>
      <c r="H6" t="s">
        <v>257</v>
      </c>
      <c r="J6" t="s">
        <v>257</v>
      </c>
    </row>
    <row r="7" spans="1:10" x14ac:dyDescent="0.35">
      <c r="A7" t="s">
        <v>94</v>
      </c>
      <c r="B7" t="s">
        <v>106</v>
      </c>
      <c r="C7" t="s">
        <v>118</v>
      </c>
      <c r="D7" t="s">
        <v>131</v>
      </c>
      <c r="F7" t="s">
        <v>181</v>
      </c>
      <c r="H7" t="s">
        <v>173</v>
      </c>
      <c r="J7" t="s">
        <v>173</v>
      </c>
    </row>
    <row r="8" spans="1:10" x14ac:dyDescent="0.35">
      <c r="A8" t="s">
        <v>95</v>
      </c>
      <c r="B8" t="s">
        <v>107</v>
      </c>
      <c r="C8" t="s">
        <v>119</v>
      </c>
      <c r="D8" t="s">
        <v>132</v>
      </c>
      <c r="F8" t="s">
        <v>155</v>
      </c>
      <c r="H8" t="s">
        <v>181</v>
      </c>
      <c r="J8" t="s">
        <v>181</v>
      </c>
    </row>
    <row r="9" spans="1:10" x14ac:dyDescent="0.35">
      <c r="A9" t="s">
        <v>96</v>
      </c>
      <c r="B9" t="s">
        <v>108</v>
      </c>
      <c r="C9" t="s">
        <v>120</v>
      </c>
      <c r="D9" t="s">
        <v>133</v>
      </c>
      <c r="F9" t="s">
        <v>259</v>
      </c>
      <c r="H9" t="s">
        <v>258</v>
      </c>
      <c r="J9" t="s">
        <v>258</v>
      </c>
    </row>
    <row r="10" spans="1:10" x14ac:dyDescent="0.35">
      <c r="A10" t="s">
        <v>254</v>
      </c>
      <c r="B10" t="s">
        <v>255</v>
      </c>
      <c r="C10" t="s">
        <v>249</v>
      </c>
      <c r="D10" t="s">
        <v>250</v>
      </c>
      <c r="F10" t="s">
        <v>196</v>
      </c>
      <c r="H10" t="s">
        <v>259</v>
      </c>
      <c r="J10" t="s">
        <v>259</v>
      </c>
    </row>
    <row r="11" spans="1:10" x14ac:dyDescent="0.35">
      <c r="A11" t="s">
        <v>97</v>
      </c>
      <c r="B11" t="s">
        <v>109</v>
      </c>
      <c r="C11" t="s">
        <v>121</v>
      </c>
      <c r="D11" t="s">
        <v>134</v>
      </c>
      <c r="F11" t="s">
        <v>261</v>
      </c>
      <c r="H11" t="s">
        <v>196</v>
      </c>
      <c r="J11" t="s">
        <v>196</v>
      </c>
    </row>
    <row r="12" spans="1:10" x14ac:dyDescent="0.35">
      <c r="A12" t="s">
        <v>98</v>
      </c>
      <c r="B12" t="s">
        <v>110</v>
      </c>
      <c r="C12" t="s">
        <v>251</v>
      </c>
      <c r="D12" t="s">
        <v>252</v>
      </c>
      <c r="F12" t="s">
        <v>184</v>
      </c>
    </row>
    <row r="13" spans="1:10" x14ac:dyDescent="0.35">
      <c r="A13" t="s">
        <v>99</v>
      </c>
      <c r="B13" t="s">
        <v>271</v>
      </c>
      <c r="C13" t="s">
        <v>122</v>
      </c>
      <c r="D13" t="s">
        <v>136</v>
      </c>
      <c r="F13" t="s">
        <v>281</v>
      </c>
    </row>
    <row r="14" spans="1:10" x14ac:dyDescent="0.35">
      <c r="A14" t="s">
        <v>100</v>
      </c>
      <c r="B14" t="s">
        <v>111</v>
      </c>
      <c r="C14" t="s">
        <v>123</v>
      </c>
      <c r="D14" t="s">
        <v>137</v>
      </c>
    </row>
    <row r="15" spans="1:10" x14ac:dyDescent="0.35">
      <c r="A15" s="98" t="s">
        <v>101</v>
      </c>
      <c r="B15" s="98" t="s">
        <v>112</v>
      </c>
      <c r="C15" s="98" t="s">
        <v>124</v>
      </c>
      <c r="D15" s="98" t="s">
        <v>272</v>
      </c>
    </row>
    <row r="16" spans="1:10" x14ac:dyDescent="0.35">
      <c r="A16" s="98" t="s">
        <v>285</v>
      </c>
      <c r="B16" s="98" t="s">
        <v>284</v>
      </c>
      <c r="C16" s="98" t="s">
        <v>125</v>
      </c>
      <c r="D16" s="98" t="s">
        <v>138</v>
      </c>
    </row>
    <row r="17" spans="1:4" x14ac:dyDescent="0.35">
      <c r="A17" s="16" t="s">
        <v>275</v>
      </c>
      <c r="B17" s="16" t="s">
        <v>276</v>
      </c>
      <c r="C17" s="98" t="s">
        <v>126</v>
      </c>
      <c r="D17" s="98" t="s">
        <v>139</v>
      </c>
    </row>
    <row r="18" spans="1:4" x14ac:dyDescent="0.35">
      <c r="A18" s="103"/>
      <c r="B18" s="103"/>
      <c r="C18" s="98" t="s">
        <v>253</v>
      </c>
      <c r="D18" s="98" t="s">
        <v>135</v>
      </c>
    </row>
    <row r="19" spans="1:4" x14ac:dyDescent="0.35">
      <c r="A19" s="98"/>
      <c r="B19" s="98"/>
      <c r="C19" s="98" t="s">
        <v>221</v>
      </c>
      <c r="D19" s="98" t="s">
        <v>195</v>
      </c>
    </row>
    <row r="20" spans="1:4" x14ac:dyDescent="0.35">
      <c r="C20" s="16" t="s">
        <v>277</v>
      </c>
      <c r="D20" s="16" t="s">
        <v>278</v>
      </c>
    </row>
    <row r="21" spans="1:4" x14ac:dyDescent="0.35">
      <c r="C21" s="99"/>
      <c r="D21" s="99"/>
    </row>
    <row r="22" spans="1:4" x14ac:dyDescent="0.35">
      <c r="C22" s="100"/>
      <c r="D22" s="99"/>
    </row>
    <row r="23" spans="1:4" x14ac:dyDescent="0.35">
      <c r="C23" s="98"/>
      <c r="D23" s="101"/>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D29B7-E3ED-43A3-B4D6-BBDCD7AC749F}">
  <dimension ref="A1:M25"/>
  <sheetViews>
    <sheetView zoomScale="80" zoomScaleNormal="80" workbookViewId="0">
      <selection activeCell="N9" sqref="N9"/>
    </sheetView>
  </sheetViews>
  <sheetFormatPr defaultColWidth="8.81640625" defaultRowHeight="14.5" x14ac:dyDescent="0.35"/>
  <cols>
    <col min="1" max="1" width="17.81640625" customWidth="1"/>
    <col min="2" max="2" width="32.81640625" customWidth="1"/>
    <col min="3" max="3" width="6.6328125" customWidth="1"/>
    <col min="4" max="4" width="6" customWidth="1"/>
    <col min="5" max="5" width="12.1796875" customWidth="1"/>
  </cols>
  <sheetData>
    <row r="1" spans="1:5" ht="18.5" x14ac:dyDescent="0.45">
      <c r="A1" s="123" t="s">
        <v>145</v>
      </c>
      <c r="B1" s="123"/>
      <c r="C1" s="123"/>
      <c r="D1" s="123"/>
      <c r="E1" s="123"/>
    </row>
    <row r="2" spans="1:5" x14ac:dyDescent="0.35">
      <c r="A2" s="15" t="s">
        <v>68</v>
      </c>
      <c r="B2" s="15" t="s">
        <v>69</v>
      </c>
      <c r="C2" s="15" t="s">
        <v>48</v>
      </c>
      <c r="D2" s="15" t="s">
        <v>81</v>
      </c>
      <c r="E2" s="15" t="s">
        <v>5</v>
      </c>
    </row>
    <row r="3" spans="1:5" ht="29" x14ac:dyDescent="0.35">
      <c r="A3" s="75" t="str">
        <f>'Study Plan'!A14</f>
        <v>CH-330</v>
      </c>
      <c r="B3" s="76" t="str">
        <f>'Study Plan'!B14</f>
        <v>Introduction to International Relations Theory</v>
      </c>
      <c r="C3" s="52">
        <v>7.5</v>
      </c>
      <c r="D3" s="77" t="s">
        <v>76</v>
      </c>
      <c r="E3" s="77" t="s">
        <v>148</v>
      </c>
    </row>
    <row r="4" spans="1:5" ht="18" customHeight="1" x14ac:dyDescent="0.35">
      <c r="A4" s="78" t="str">
        <f>'Study Plan'!A16</f>
        <v>CH-XXX</v>
      </c>
      <c r="B4" s="78" t="str">
        <f>'Study Plan'!B16</f>
        <v>Please select:</v>
      </c>
      <c r="C4" s="79">
        <v>7.5</v>
      </c>
      <c r="D4" s="80" t="s">
        <v>77</v>
      </c>
      <c r="E4" s="80" t="s">
        <v>148</v>
      </c>
    </row>
    <row r="5" spans="1:5" x14ac:dyDescent="0.35">
      <c r="A5" s="78" t="str">
        <f>'Study Plan'!A17</f>
        <v>CH-XXX</v>
      </c>
      <c r="B5" s="78" t="str">
        <f>'Study Plan'!B17</f>
        <v>Please select:</v>
      </c>
      <c r="C5" s="79">
        <v>7.5</v>
      </c>
      <c r="D5" s="80" t="s">
        <v>77</v>
      </c>
      <c r="E5" s="80" t="s">
        <v>148</v>
      </c>
    </row>
    <row r="6" spans="1:5" ht="29" x14ac:dyDescent="0.35">
      <c r="A6" s="75" t="str">
        <f>'Study Plan'!A15</f>
        <v>CH-331</v>
      </c>
      <c r="B6" s="76" t="str">
        <f>'Study Plan'!B15</f>
        <v>Introduction to Modern European History</v>
      </c>
      <c r="C6" s="52">
        <v>7.5</v>
      </c>
      <c r="D6" s="77" t="s">
        <v>76</v>
      </c>
      <c r="E6" s="77" t="s">
        <v>149</v>
      </c>
    </row>
    <row r="7" spans="1:5" x14ac:dyDescent="0.35">
      <c r="A7" s="73" t="str">
        <f>'Study Plan'!A18</f>
        <v>CH-XXX</v>
      </c>
      <c r="B7" s="74" t="str">
        <f>'Study Plan'!B18</f>
        <v>Please select:</v>
      </c>
      <c r="C7" s="53">
        <v>7.5</v>
      </c>
      <c r="D7" s="80" t="s">
        <v>76</v>
      </c>
      <c r="E7" s="80" t="s">
        <v>149</v>
      </c>
    </row>
    <row r="8" spans="1:5" x14ac:dyDescent="0.35">
      <c r="A8" s="73" t="str">
        <f>'Study Plan'!A19</f>
        <v>CH-XXX</v>
      </c>
      <c r="B8" s="74" t="str">
        <f>'Study Plan'!B19</f>
        <v>Please select:</v>
      </c>
      <c r="C8" s="79">
        <v>7.5</v>
      </c>
      <c r="D8" s="80" t="s">
        <v>77</v>
      </c>
      <c r="E8" s="80" t="s">
        <v>149</v>
      </c>
    </row>
    <row r="10" spans="1:5" x14ac:dyDescent="0.35">
      <c r="C10" s="81"/>
    </row>
    <row r="12" spans="1:5" ht="14.4" customHeight="1" x14ac:dyDescent="0.35">
      <c r="A12" s="115" t="s">
        <v>146</v>
      </c>
      <c r="B12" s="115"/>
      <c r="C12" s="115"/>
      <c r="D12" s="115"/>
      <c r="E12" s="115"/>
    </row>
    <row r="13" spans="1:5" x14ac:dyDescent="0.35">
      <c r="A13" s="115"/>
      <c r="B13" s="115"/>
      <c r="C13" s="115"/>
      <c r="D13" s="115"/>
      <c r="E13" s="115"/>
    </row>
    <row r="14" spans="1:5" x14ac:dyDescent="0.35">
      <c r="D14" s="81"/>
    </row>
    <row r="17" spans="1:13" ht="18.5" x14ac:dyDescent="0.45">
      <c r="A17" s="123" t="s">
        <v>143</v>
      </c>
      <c r="B17" s="123"/>
      <c r="C17" s="123"/>
      <c r="D17" s="123"/>
      <c r="E17" s="123"/>
    </row>
    <row r="18" spans="1:13" x14ac:dyDescent="0.35">
      <c r="A18" s="15" t="s">
        <v>68</v>
      </c>
      <c r="B18" s="15" t="s">
        <v>69</v>
      </c>
      <c r="C18" s="15" t="s">
        <v>48</v>
      </c>
      <c r="D18" s="15" t="s">
        <v>81</v>
      </c>
      <c r="E18" s="15" t="s">
        <v>5</v>
      </c>
    </row>
    <row r="19" spans="1:13" x14ac:dyDescent="0.35">
      <c r="A19" s="75" t="str">
        <f>'Study Plan'!A39</f>
        <v>CTMS-MET-01</v>
      </c>
      <c r="B19" s="76" t="str">
        <f>'Study Plan'!B39</f>
        <v>Academic Writing &amp; Academic Skills</v>
      </c>
      <c r="C19" s="57">
        <v>5</v>
      </c>
      <c r="D19" s="52" t="s">
        <v>76</v>
      </c>
      <c r="E19" s="8" t="s">
        <v>148</v>
      </c>
    </row>
    <row r="20" spans="1:13" ht="15" thickBot="1" x14ac:dyDescent="0.4">
      <c r="A20" s="83" t="str">
        <f>'Study Plan'!A40</f>
        <v>CTMS-MET-XX</v>
      </c>
      <c r="B20" s="83" t="str">
        <f>'Study Plan'!B40</f>
        <v>Please select:</v>
      </c>
      <c r="C20" s="84">
        <v>5</v>
      </c>
      <c r="D20" s="85" t="s">
        <v>76</v>
      </c>
      <c r="E20" s="86" t="s">
        <v>149</v>
      </c>
    </row>
    <row r="21" spans="1:13" x14ac:dyDescent="0.35">
      <c r="G21" s="124" t="s">
        <v>274</v>
      </c>
      <c r="H21" s="125"/>
      <c r="I21" s="125"/>
      <c r="J21" s="125"/>
      <c r="K21" s="125"/>
      <c r="L21" s="125"/>
      <c r="M21" s="126"/>
    </row>
    <row r="22" spans="1:13" ht="18.5" x14ac:dyDescent="0.45">
      <c r="A22" s="123" t="s">
        <v>147</v>
      </c>
      <c r="B22" s="123"/>
      <c r="C22" s="123"/>
      <c r="D22" s="123"/>
      <c r="E22" s="123"/>
      <c r="G22" s="127"/>
      <c r="H22" s="128"/>
      <c r="I22" s="128"/>
      <c r="J22" s="128"/>
      <c r="K22" s="128"/>
      <c r="L22" s="128"/>
      <c r="M22" s="129"/>
    </row>
    <row r="23" spans="1:13" x14ac:dyDescent="0.35">
      <c r="A23" s="15" t="s">
        <v>68</v>
      </c>
      <c r="B23" s="15" t="s">
        <v>69</v>
      </c>
      <c r="C23" s="15" t="s">
        <v>48</v>
      </c>
      <c r="D23" s="15" t="s">
        <v>81</v>
      </c>
      <c r="E23" s="15" t="s">
        <v>5</v>
      </c>
      <c r="G23" s="127"/>
      <c r="H23" s="128"/>
      <c r="I23" s="128"/>
      <c r="J23" s="128"/>
      <c r="K23" s="128"/>
      <c r="L23" s="128"/>
      <c r="M23" s="129"/>
    </row>
    <row r="24" spans="1:13" ht="29" x14ac:dyDescent="0.35">
      <c r="A24" s="82" t="str">
        <f>'Study Plan'!A47</f>
        <v>CTLA-GER-XX/ CTHU-HUM-XXX</v>
      </c>
      <c r="B24" s="82" t="str">
        <f>'Study Plan'!B47</f>
        <v>Please select:</v>
      </c>
      <c r="C24" s="67">
        <v>2.5</v>
      </c>
      <c r="D24" s="67" t="s">
        <v>77</v>
      </c>
      <c r="E24" s="69" t="s">
        <v>148</v>
      </c>
      <c r="G24" s="127"/>
      <c r="H24" s="128"/>
      <c r="I24" s="128"/>
      <c r="J24" s="128"/>
      <c r="K24" s="128"/>
      <c r="L24" s="128"/>
      <c r="M24" s="129"/>
    </row>
    <row r="25" spans="1:13" ht="29.5" thickBot="1" x14ac:dyDescent="0.4">
      <c r="A25" s="82" t="str">
        <f>'Study Plan'!A48</f>
        <v>CTLA-GER-XX/ CTHU-HUM-XXX</v>
      </c>
      <c r="B25" s="82" t="str">
        <f>'Study Plan'!B48</f>
        <v>Please select:</v>
      </c>
      <c r="C25" s="67">
        <v>2.5</v>
      </c>
      <c r="D25" s="67" t="s">
        <v>77</v>
      </c>
      <c r="E25" s="69" t="s">
        <v>149</v>
      </c>
      <c r="G25" s="130"/>
      <c r="H25" s="131"/>
      <c r="I25" s="131"/>
      <c r="J25" s="131"/>
      <c r="K25" s="131"/>
      <c r="L25" s="131"/>
      <c r="M25" s="132"/>
    </row>
  </sheetData>
  <mergeCells count="5">
    <mergeCell ref="A1:E1"/>
    <mergeCell ref="A17:E17"/>
    <mergeCell ref="G21:M25"/>
    <mergeCell ref="A22:E22"/>
    <mergeCell ref="A12:E1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9A3C1-1F8E-405E-8C26-60FD9A35DF61}">
  <dimension ref="A1:C62"/>
  <sheetViews>
    <sheetView workbookViewId="0">
      <selection activeCell="F52" sqref="F52"/>
    </sheetView>
  </sheetViews>
  <sheetFormatPr defaultColWidth="8.81640625" defaultRowHeight="14.5" x14ac:dyDescent="0.35"/>
  <cols>
    <col min="1" max="1" width="98.90625" customWidth="1"/>
    <col min="3" max="3" width="78" customWidth="1"/>
  </cols>
  <sheetData>
    <row r="1" spans="1:3" x14ac:dyDescent="0.35">
      <c r="A1" s="15" t="s">
        <v>152</v>
      </c>
      <c r="C1" s="15" t="s">
        <v>153</v>
      </c>
    </row>
    <row r="3" spans="1:3" x14ac:dyDescent="0.35">
      <c r="A3" s="87" t="s">
        <v>154</v>
      </c>
      <c r="C3" s="88" t="s">
        <v>155</v>
      </c>
    </row>
    <row r="4" spans="1:3" x14ac:dyDescent="0.35">
      <c r="A4" s="89" t="s">
        <v>156</v>
      </c>
      <c r="C4" s="89" t="s">
        <v>156</v>
      </c>
    </row>
    <row r="5" spans="1:3" ht="14.5" customHeight="1" x14ac:dyDescent="0.35">
      <c r="A5" s="89" t="s">
        <v>157</v>
      </c>
      <c r="C5" s="89" t="s">
        <v>157</v>
      </c>
    </row>
    <row r="6" spans="1:3" ht="14.5" customHeight="1" x14ac:dyDescent="0.35">
      <c r="A6" s="90" t="s">
        <v>158</v>
      </c>
    </row>
    <row r="7" spans="1:3" ht="14.5" customHeight="1" x14ac:dyDescent="0.35">
      <c r="A7" s="90" t="s">
        <v>159</v>
      </c>
      <c r="C7" s="88" t="s">
        <v>160</v>
      </c>
    </row>
    <row r="8" spans="1:3" ht="14.5" customHeight="1" x14ac:dyDescent="0.35">
      <c r="A8" s="89"/>
      <c r="C8" s="90" t="s">
        <v>158</v>
      </c>
    </row>
    <row r="9" spans="1:3" ht="14.5" customHeight="1" x14ac:dyDescent="0.35">
      <c r="A9" s="87" t="s">
        <v>161</v>
      </c>
      <c r="C9" s="90" t="s">
        <v>159</v>
      </c>
    </row>
    <row r="10" spans="1:3" ht="14.5" customHeight="1" x14ac:dyDescent="0.35">
      <c r="A10" s="89" t="s">
        <v>156</v>
      </c>
    </row>
    <row r="11" spans="1:3" ht="14.5" customHeight="1" x14ac:dyDescent="0.35">
      <c r="A11" s="89" t="s">
        <v>157</v>
      </c>
      <c r="C11" s="88" t="s">
        <v>196</v>
      </c>
    </row>
    <row r="12" spans="1:3" ht="14.5" customHeight="1" x14ac:dyDescent="0.35">
      <c r="A12" s="90" t="s">
        <v>158</v>
      </c>
      <c r="C12" s="89" t="s">
        <v>197</v>
      </c>
    </row>
    <row r="13" spans="1:3" ht="14.5" customHeight="1" x14ac:dyDescent="0.35">
      <c r="A13" s="90" t="s">
        <v>159</v>
      </c>
      <c r="C13" s="89" t="s">
        <v>198</v>
      </c>
    </row>
    <row r="14" spans="1:3" ht="14.5" customHeight="1" x14ac:dyDescent="0.35">
      <c r="A14" s="89"/>
    </row>
    <row r="15" spans="1:3" ht="14.5" customHeight="1" x14ac:dyDescent="0.35">
      <c r="A15" s="87" t="s">
        <v>192</v>
      </c>
      <c r="C15" s="88" t="s">
        <v>166</v>
      </c>
    </row>
    <row r="16" spans="1:3" ht="14.5" customHeight="1" x14ac:dyDescent="0.35">
      <c r="A16" s="89" t="s">
        <v>245</v>
      </c>
      <c r="C16" s="89" t="s">
        <v>167</v>
      </c>
    </row>
    <row r="17" spans="1:3" ht="14.5" customHeight="1" x14ac:dyDescent="0.35">
      <c r="A17" s="89" t="s">
        <v>246</v>
      </c>
      <c r="C17" s="89" t="s">
        <v>168</v>
      </c>
    </row>
    <row r="18" spans="1:3" ht="14.5" customHeight="1" x14ac:dyDescent="0.35">
      <c r="A18" s="89"/>
    </row>
    <row r="19" spans="1:3" ht="14.5" customHeight="1" x14ac:dyDescent="0.35">
      <c r="A19" s="87" t="s">
        <v>165</v>
      </c>
      <c r="C19" s="88" t="s">
        <v>170</v>
      </c>
    </row>
    <row r="20" spans="1:3" ht="14.5" customHeight="1" x14ac:dyDescent="0.35">
      <c r="A20" s="89" t="s">
        <v>163</v>
      </c>
      <c r="C20" s="89" t="s">
        <v>169</v>
      </c>
    </row>
    <row r="21" spans="1:3" ht="14.5" customHeight="1" x14ac:dyDescent="0.35">
      <c r="A21" s="89" t="s">
        <v>164</v>
      </c>
      <c r="C21" s="89" t="s">
        <v>172</v>
      </c>
    </row>
    <row r="22" spans="1:3" ht="14.5" customHeight="1" x14ac:dyDescent="0.35">
      <c r="A22" s="89" t="s">
        <v>169</v>
      </c>
    </row>
    <row r="23" spans="1:3" ht="14.5" customHeight="1" x14ac:dyDescent="0.35">
      <c r="A23" s="89" t="s">
        <v>168</v>
      </c>
      <c r="C23" s="88" t="s">
        <v>173</v>
      </c>
    </row>
    <row r="24" spans="1:3" ht="14.5" customHeight="1" x14ac:dyDescent="0.35">
      <c r="A24" s="89"/>
      <c r="C24" s="89" t="s">
        <v>174</v>
      </c>
    </row>
    <row r="25" spans="1:3" ht="14.5" customHeight="1" x14ac:dyDescent="0.35">
      <c r="A25" s="87" t="s">
        <v>171</v>
      </c>
      <c r="C25" s="89" t="s">
        <v>175</v>
      </c>
    </row>
    <row r="26" spans="1:3" ht="14.5" customHeight="1" x14ac:dyDescent="0.35">
      <c r="A26" s="89" t="s">
        <v>167</v>
      </c>
    </row>
    <row r="27" spans="1:3" ht="14.5" customHeight="1" x14ac:dyDescent="0.35">
      <c r="A27" s="89" t="s">
        <v>168</v>
      </c>
      <c r="C27" s="88" t="s">
        <v>177</v>
      </c>
    </row>
    <row r="28" spans="1:3" ht="14.5" customHeight="1" x14ac:dyDescent="0.35">
      <c r="A28" s="89" t="s">
        <v>163</v>
      </c>
      <c r="C28" s="90" t="s">
        <v>178</v>
      </c>
    </row>
    <row r="29" spans="1:3" ht="14.5" customHeight="1" x14ac:dyDescent="0.35">
      <c r="A29" s="89" t="s">
        <v>164</v>
      </c>
      <c r="C29" s="90" t="s">
        <v>180</v>
      </c>
    </row>
    <row r="30" spans="1:3" ht="14.5" customHeight="1" x14ac:dyDescent="0.35">
      <c r="A30" s="90"/>
    </row>
    <row r="31" spans="1:3" ht="14.5" customHeight="1" x14ac:dyDescent="0.35">
      <c r="A31" s="87" t="s">
        <v>176</v>
      </c>
      <c r="C31" s="88" t="s">
        <v>199</v>
      </c>
    </row>
    <row r="32" spans="1:3" ht="14.5" customHeight="1" x14ac:dyDescent="0.35">
      <c r="A32" s="89" t="s">
        <v>169</v>
      </c>
      <c r="C32" s="90" t="s">
        <v>201</v>
      </c>
    </row>
    <row r="33" spans="1:3" ht="14.5" customHeight="1" x14ac:dyDescent="0.35">
      <c r="A33" s="89" t="s">
        <v>168</v>
      </c>
      <c r="C33" s="90" t="s">
        <v>202</v>
      </c>
    </row>
    <row r="34" spans="1:3" ht="14.5" customHeight="1" x14ac:dyDescent="0.35">
      <c r="A34" s="89" t="s">
        <v>163</v>
      </c>
    </row>
    <row r="35" spans="1:3" ht="14.5" customHeight="1" x14ac:dyDescent="0.35">
      <c r="A35" s="89" t="s">
        <v>172</v>
      </c>
      <c r="C35" s="88" t="s">
        <v>203</v>
      </c>
    </row>
    <row r="36" spans="1:3" ht="14.5" customHeight="1" x14ac:dyDescent="0.35">
      <c r="A36" s="89"/>
      <c r="C36" s="90" t="s">
        <v>204</v>
      </c>
    </row>
    <row r="37" spans="1:3" ht="14.5" customHeight="1" x14ac:dyDescent="0.35">
      <c r="A37" s="91" t="s">
        <v>179</v>
      </c>
      <c r="C37" s="90" t="s">
        <v>205</v>
      </c>
    </row>
    <row r="38" spans="1:3" ht="14.5" customHeight="1" x14ac:dyDescent="0.35">
      <c r="A38" s="89" t="s">
        <v>174</v>
      </c>
      <c r="C38" s="89"/>
    </row>
    <row r="39" spans="1:3" ht="14.5" customHeight="1" x14ac:dyDescent="0.35">
      <c r="A39" s="89" t="s">
        <v>175</v>
      </c>
      <c r="C39" s="88" t="s">
        <v>181</v>
      </c>
    </row>
    <row r="40" spans="1:3" ht="14.5" customHeight="1" x14ac:dyDescent="0.35">
      <c r="A40" s="89" t="s">
        <v>268</v>
      </c>
      <c r="C40" s="89" t="s">
        <v>174</v>
      </c>
    </row>
    <row r="41" spans="1:3" ht="14.5" customHeight="1" x14ac:dyDescent="0.35">
      <c r="A41" s="89" t="s">
        <v>269</v>
      </c>
      <c r="C41" t="s">
        <v>200</v>
      </c>
    </row>
    <row r="42" spans="1:3" ht="14.5" customHeight="1" x14ac:dyDescent="0.35">
      <c r="A42" s="89"/>
    </row>
    <row r="43" spans="1:3" ht="14.5" customHeight="1" x14ac:dyDescent="0.35">
      <c r="A43" s="91" t="s">
        <v>193</v>
      </c>
      <c r="C43" s="88" t="s">
        <v>184</v>
      </c>
    </row>
    <row r="44" spans="1:3" ht="14.5" customHeight="1" x14ac:dyDescent="0.35">
      <c r="A44" s="90" t="s">
        <v>204</v>
      </c>
      <c r="C44" t="s">
        <v>209</v>
      </c>
    </row>
    <row r="45" spans="1:3" ht="14.5" customHeight="1" x14ac:dyDescent="0.35">
      <c r="A45" s="90" t="s">
        <v>205</v>
      </c>
      <c r="C45" t="s">
        <v>210</v>
      </c>
    </row>
    <row r="46" spans="1:3" ht="14.5" customHeight="1" x14ac:dyDescent="0.35">
      <c r="A46" s="90" t="s">
        <v>206</v>
      </c>
    </row>
    <row r="47" spans="1:3" ht="14.5" customHeight="1" x14ac:dyDescent="0.35">
      <c r="A47" s="90" t="s">
        <v>157</v>
      </c>
      <c r="C47" s="88" t="s">
        <v>186</v>
      </c>
    </row>
    <row r="48" spans="1:3" ht="14.5" customHeight="1" x14ac:dyDescent="0.35">
      <c r="A48" s="90"/>
      <c r="C48" t="s">
        <v>211</v>
      </c>
    </row>
    <row r="49" spans="1:3" x14ac:dyDescent="0.35">
      <c r="A49" s="87" t="s">
        <v>194</v>
      </c>
      <c r="C49" t="s">
        <v>212</v>
      </c>
    </row>
    <row r="50" spans="1:3" x14ac:dyDescent="0.35">
      <c r="A50" t="s">
        <v>268</v>
      </c>
    </row>
    <row r="51" spans="1:3" ht="14.5" customHeight="1" x14ac:dyDescent="0.35">
      <c r="A51" t="s">
        <v>174</v>
      </c>
      <c r="C51" s="88" t="s">
        <v>281</v>
      </c>
    </row>
    <row r="52" spans="1:3" ht="14.5" customHeight="1" x14ac:dyDescent="0.35">
      <c r="A52" t="s">
        <v>207</v>
      </c>
      <c r="C52" t="s">
        <v>282</v>
      </c>
    </row>
    <row r="53" spans="1:3" ht="14.5" customHeight="1" x14ac:dyDescent="0.35">
      <c r="A53" t="s">
        <v>208</v>
      </c>
      <c r="C53" t="s">
        <v>283</v>
      </c>
    </row>
    <row r="54" spans="1:3" ht="14.5" customHeight="1" x14ac:dyDescent="0.35"/>
    <row r="55" spans="1:3" ht="14.5" customHeight="1" x14ac:dyDescent="0.35">
      <c r="A55" s="92" t="s">
        <v>182</v>
      </c>
    </row>
    <row r="56" spans="1:3" ht="14.5" customHeight="1" x14ac:dyDescent="0.35">
      <c r="A56" s="90"/>
    </row>
    <row r="57" spans="1:3" ht="14.5" customHeight="1" x14ac:dyDescent="0.35">
      <c r="A57" s="87" t="s">
        <v>183</v>
      </c>
    </row>
    <row r="58" spans="1:3" ht="14.5" customHeight="1" x14ac:dyDescent="0.35">
      <c r="A58" s="90" t="s">
        <v>178</v>
      </c>
    </row>
    <row r="59" spans="1:3" x14ac:dyDescent="0.35">
      <c r="A59" s="90" t="s">
        <v>270</v>
      </c>
    </row>
    <row r="60" spans="1:3" x14ac:dyDescent="0.35">
      <c r="A60" s="90" t="s">
        <v>180</v>
      </c>
    </row>
    <row r="61" spans="1:3" x14ac:dyDescent="0.35">
      <c r="A61" s="90" t="s">
        <v>185</v>
      </c>
    </row>
    <row r="62" spans="1:3" x14ac:dyDescent="0.35">
      <c r="A62" s="9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E7D41-CB18-438F-90A8-227929F8E670}">
  <dimension ref="A1:B12"/>
  <sheetViews>
    <sheetView workbookViewId="0">
      <selection activeCell="F12" sqref="F12"/>
    </sheetView>
  </sheetViews>
  <sheetFormatPr defaultRowHeight="14.5" x14ac:dyDescent="0.35"/>
  <cols>
    <col min="1" max="1" width="11.453125" customWidth="1"/>
    <col min="2" max="2" width="14.08984375" customWidth="1"/>
  </cols>
  <sheetData>
    <row r="1" spans="1:2" x14ac:dyDescent="0.35">
      <c r="A1" t="s">
        <v>5</v>
      </c>
      <c r="B1" t="s">
        <v>70</v>
      </c>
    </row>
    <row r="3" spans="1:2" x14ac:dyDescent="0.35">
      <c r="A3" s="64" t="s">
        <v>148</v>
      </c>
      <c r="B3" s="64">
        <f>SUMIF('Study Plan'!H$14:H$79, A3, 'Study Plan'!C$14:C$79)</f>
        <v>30</v>
      </c>
    </row>
    <row r="4" spans="1:2" x14ac:dyDescent="0.35">
      <c r="A4" s="64" t="s">
        <v>149</v>
      </c>
      <c r="B4" s="64">
        <f>SUMIF('Study Plan'!H$14:H$79, A4, 'Study Plan'!C$14:C$79)</f>
        <v>30</v>
      </c>
    </row>
    <row r="5" spans="1:2" x14ac:dyDescent="0.35">
      <c r="A5" s="64" t="s">
        <v>150</v>
      </c>
      <c r="B5" s="64">
        <f>SUMIF('Study Plan'!H$14:H$79, A5, 'Study Plan'!C$14:C$79)</f>
        <v>0</v>
      </c>
    </row>
    <row r="6" spans="1:2" x14ac:dyDescent="0.35">
      <c r="A6" s="64" t="s">
        <v>151</v>
      </c>
      <c r="B6" s="64">
        <f>SUMIF('Study Plan'!H$14:H$79, A6, 'Study Plan'!C$14:C$79)</f>
        <v>0</v>
      </c>
    </row>
    <row r="7" spans="1:2" x14ac:dyDescent="0.35">
      <c r="A7" s="64" t="s">
        <v>266</v>
      </c>
      <c r="B7" s="64">
        <f>SUMIF('Study Plan'!H$14:H$79, A7, 'Study Plan'!C$14:C$79)</f>
        <v>0</v>
      </c>
    </row>
    <row r="8" spans="1:2" x14ac:dyDescent="0.35">
      <c r="A8" s="64" t="s">
        <v>267</v>
      </c>
      <c r="B8" s="64">
        <f>SUMIF('Study Plan'!H$14:H$79, A8, 'Study Plan'!C$14:C$79)</f>
        <v>0</v>
      </c>
    </row>
    <row r="9" spans="1:2" x14ac:dyDescent="0.35">
      <c r="A9" s="64" t="s">
        <v>279</v>
      </c>
      <c r="B9" s="64">
        <f>SUMIF('Study Plan'!H$14:H$79, A9, 'Study Plan'!C$14:C$79)</f>
        <v>0</v>
      </c>
    </row>
    <row r="10" spans="1:2" x14ac:dyDescent="0.35">
      <c r="A10" s="64" t="s">
        <v>280</v>
      </c>
      <c r="B10" s="64">
        <f>SUMIF('Study Plan'!H$14:H$79, A10, 'Study Plan'!C$14:C$79)</f>
        <v>0</v>
      </c>
    </row>
    <row r="11" spans="1:2" ht="15" thickBot="1" x14ac:dyDescent="0.4">
      <c r="A11" s="65"/>
      <c r="B11" s="65"/>
    </row>
    <row r="12" spans="1:2" x14ac:dyDescent="0.35">
      <c r="A12" t="s">
        <v>71</v>
      </c>
      <c r="B12">
        <f>SUM(B3:B10)</f>
        <v>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D893-DB55-4A50-9167-B2E645318503}">
  <dimension ref="A1:E48"/>
  <sheetViews>
    <sheetView zoomScale="90" zoomScaleNormal="90" workbookViewId="0">
      <selection activeCell="D5" sqref="D5"/>
    </sheetView>
  </sheetViews>
  <sheetFormatPr defaultColWidth="8.81640625" defaultRowHeight="14.5" x14ac:dyDescent="0.35"/>
  <cols>
    <col min="1" max="1" width="21.6328125" customWidth="1"/>
    <col min="2" max="2" width="25.81640625" customWidth="1"/>
    <col min="3" max="3" width="9.1796875" customWidth="1"/>
    <col min="4" max="4" width="29.81640625" customWidth="1"/>
    <col min="5" max="5" width="8.08984375" customWidth="1"/>
    <col min="8" max="8" width="43.36328125" customWidth="1"/>
  </cols>
  <sheetData>
    <row r="1" spans="1:5" ht="18.5" x14ac:dyDescent="0.45">
      <c r="A1" s="123" t="s">
        <v>37</v>
      </c>
      <c r="B1" s="123"/>
      <c r="C1" s="123"/>
      <c r="D1" s="123"/>
    </row>
    <row r="2" spans="1:5" ht="18.5" x14ac:dyDescent="0.45">
      <c r="A2" s="14"/>
      <c r="B2" s="14"/>
      <c r="C2" s="14"/>
      <c r="D2" s="14"/>
    </row>
    <row r="4" spans="1:5" x14ac:dyDescent="0.35">
      <c r="A4" s="15" t="s">
        <v>38</v>
      </c>
      <c r="B4" s="15" t="s">
        <v>39</v>
      </c>
    </row>
    <row r="5" spans="1:5" ht="42.65" customHeight="1" x14ac:dyDescent="0.35">
      <c r="A5" s="26" t="s">
        <v>68</v>
      </c>
      <c r="B5" s="26" t="s">
        <v>69</v>
      </c>
      <c r="C5" s="27" t="s">
        <v>18</v>
      </c>
      <c r="D5" s="27" t="s">
        <v>247</v>
      </c>
      <c r="E5" s="27" t="s">
        <v>40</v>
      </c>
    </row>
    <row r="6" spans="1:5" x14ac:dyDescent="0.35">
      <c r="A6" s="9"/>
      <c r="B6" s="9"/>
      <c r="C6" s="9"/>
      <c r="D6" s="9"/>
      <c r="E6" s="9"/>
    </row>
    <row r="7" spans="1:5" x14ac:dyDescent="0.35">
      <c r="A7" s="9"/>
      <c r="B7" s="9"/>
      <c r="C7" s="9"/>
      <c r="D7" s="9"/>
      <c r="E7" s="9"/>
    </row>
    <row r="8" spans="1:5" x14ac:dyDescent="0.35">
      <c r="A8" s="9"/>
      <c r="B8" s="9"/>
      <c r="C8" s="9"/>
      <c r="D8" s="9"/>
      <c r="E8" s="9"/>
    </row>
    <row r="9" spans="1:5" x14ac:dyDescent="0.35">
      <c r="A9" s="9"/>
      <c r="B9" s="9"/>
      <c r="C9" s="9"/>
      <c r="D9" s="9"/>
      <c r="E9" s="9"/>
    </row>
    <row r="10" spans="1:5" x14ac:dyDescent="0.35">
      <c r="A10" s="9"/>
      <c r="B10" s="9"/>
      <c r="C10" s="9"/>
      <c r="D10" s="9"/>
      <c r="E10" s="9"/>
    </row>
    <row r="11" spans="1:5" x14ac:dyDescent="0.35">
      <c r="A11" s="9"/>
      <c r="B11" s="9"/>
      <c r="C11" s="9"/>
      <c r="D11" s="9"/>
      <c r="E11" s="9"/>
    </row>
    <row r="12" spans="1:5" x14ac:dyDescent="0.35">
      <c r="A12" s="9"/>
      <c r="B12" s="9"/>
      <c r="C12" s="9"/>
      <c r="D12" s="9"/>
      <c r="E12" s="9"/>
    </row>
    <row r="13" spans="1:5" x14ac:dyDescent="0.35">
      <c r="A13" s="9"/>
      <c r="B13" s="9"/>
      <c r="C13" s="9"/>
      <c r="D13" s="9"/>
      <c r="E13" s="9"/>
    </row>
    <row r="14" spans="1:5" x14ac:dyDescent="0.35">
      <c r="A14" s="9"/>
      <c r="B14" s="9"/>
      <c r="C14" s="9"/>
      <c r="D14" s="9"/>
      <c r="E14" s="9"/>
    </row>
    <row r="15" spans="1:5" x14ac:dyDescent="0.35">
      <c r="A15" s="9"/>
      <c r="B15" s="9"/>
      <c r="C15" s="9"/>
      <c r="D15" s="9"/>
      <c r="E15" s="9"/>
    </row>
    <row r="16" spans="1:5" x14ac:dyDescent="0.35">
      <c r="A16" s="9"/>
      <c r="B16" s="9"/>
      <c r="C16" s="9"/>
      <c r="D16" s="9"/>
      <c r="E16" s="9"/>
    </row>
    <row r="17" spans="1:5" x14ac:dyDescent="0.35">
      <c r="A17" s="9"/>
      <c r="B17" s="9"/>
      <c r="C17" s="9"/>
      <c r="D17" s="9"/>
      <c r="E17" s="9"/>
    </row>
    <row r="18" spans="1:5" x14ac:dyDescent="0.35">
      <c r="A18" s="9"/>
      <c r="B18" s="9"/>
      <c r="C18" s="9"/>
      <c r="D18" s="9"/>
      <c r="E18" s="9"/>
    </row>
    <row r="19" spans="1:5" x14ac:dyDescent="0.35">
      <c r="A19" s="9"/>
      <c r="B19" s="9"/>
      <c r="C19" s="9"/>
      <c r="D19" s="9"/>
      <c r="E19" s="9"/>
    </row>
    <row r="21" spans="1:5" x14ac:dyDescent="0.35">
      <c r="B21" s="15" t="s">
        <v>41</v>
      </c>
      <c r="C21" s="28">
        <f>SUM(C6:C19)</f>
        <v>0</v>
      </c>
    </row>
    <row r="24" spans="1:5" x14ac:dyDescent="0.35">
      <c r="A24" s="15" t="s">
        <v>42</v>
      </c>
      <c r="B24" s="15" t="s">
        <v>39</v>
      </c>
    </row>
    <row r="25" spans="1:5" ht="43.5" x14ac:dyDescent="0.35">
      <c r="A25" s="26" t="s">
        <v>68</v>
      </c>
      <c r="B25" s="26" t="s">
        <v>69</v>
      </c>
      <c r="C25" s="27" t="s">
        <v>18</v>
      </c>
      <c r="D25" s="27" t="s">
        <v>247</v>
      </c>
      <c r="E25" s="27" t="s">
        <v>40</v>
      </c>
    </row>
    <row r="26" spans="1:5" x14ac:dyDescent="0.35">
      <c r="A26" s="9"/>
      <c r="B26" s="9"/>
      <c r="C26" s="9"/>
      <c r="D26" s="9"/>
      <c r="E26" s="9"/>
    </row>
    <row r="27" spans="1:5" x14ac:dyDescent="0.35">
      <c r="A27" s="9"/>
      <c r="B27" s="9"/>
      <c r="C27" s="9"/>
      <c r="D27" s="9"/>
      <c r="E27" s="9"/>
    </row>
    <row r="28" spans="1:5" x14ac:dyDescent="0.35">
      <c r="A28" s="9"/>
      <c r="B28" s="9"/>
      <c r="C28" s="9"/>
      <c r="D28" s="9"/>
      <c r="E28" s="9"/>
    </row>
    <row r="29" spans="1:5" x14ac:dyDescent="0.35">
      <c r="A29" s="9"/>
      <c r="B29" s="9"/>
      <c r="C29" s="9"/>
      <c r="D29" s="9"/>
      <c r="E29" s="9"/>
    </row>
    <row r="30" spans="1:5" x14ac:dyDescent="0.35">
      <c r="A30" s="9"/>
      <c r="B30" s="9"/>
      <c r="C30" s="9"/>
      <c r="D30" s="9"/>
      <c r="E30" s="9"/>
    </row>
    <row r="31" spans="1:5" x14ac:dyDescent="0.35">
      <c r="A31" s="9"/>
      <c r="B31" s="9"/>
      <c r="C31" s="9"/>
      <c r="D31" s="9"/>
      <c r="E31" s="9"/>
    </row>
    <row r="32" spans="1:5" x14ac:dyDescent="0.35">
      <c r="A32" s="9"/>
      <c r="B32" s="9"/>
      <c r="C32" s="9"/>
      <c r="D32" s="9"/>
      <c r="E32" s="9"/>
    </row>
    <row r="33" spans="1:5" x14ac:dyDescent="0.35">
      <c r="A33" s="9"/>
      <c r="B33" s="9"/>
      <c r="C33" s="9"/>
      <c r="D33" s="9"/>
      <c r="E33" s="9"/>
    </row>
    <row r="34" spans="1:5" x14ac:dyDescent="0.35">
      <c r="A34" s="9"/>
      <c r="B34" s="9"/>
      <c r="C34" s="9"/>
      <c r="D34" s="9"/>
      <c r="E34" s="9"/>
    </row>
    <row r="35" spans="1:5" x14ac:dyDescent="0.35">
      <c r="A35" s="9"/>
      <c r="B35" s="9"/>
      <c r="C35" s="9"/>
      <c r="D35" s="9"/>
      <c r="E35" s="9"/>
    </row>
    <row r="36" spans="1:5" x14ac:dyDescent="0.35">
      <c r="A36" s="9"/>
      <c r="B36" s="9"/>
      <c r="C36" s="9"/>
      <c r="D36" s="9"/>
      <c r="E36" s="9"/>
    </row>
    <row r="37" spans="1:5" x14ac:dyDescent="0.35">
      <c r="A37" s="9"/>
      <c r="B37" s="9"/>
      <c r="C37" s="9"/>
      <c r="D37" s="9"/>
      <c r="E37" s="9"/>
    </row>
    <row r="38" spans="1:5" x14ac:dyDescent="0.35">
      <c r="A38" s="9"/>
      <c r="B38" s="9"/>
      <c r="C38" s="9"/>
      <c r="D38" s="9"/>
      <c r="E38" s="9"/>
    </row>
    <row r="39" spans="1:5" x14ac:dyDescent="0.35">
      <c r="A39" s="9"/>
      <c r="B39" s="9"/>
      <c r="C39" s="9"/>
      <c r="D39" s="9"/>
      <c r="E39" s="9"/>
    </row>
    <row r="41" spans="1:5" x14ac:dyDescent="0.35">
      <c r="B41" s="15" t="s">
        <v>43</v>
      </c>
      <c r="C41" s="28">
        <f>SUM(C26:C39)</f>
        <v>0</v>
      </c>
    </row>
    <row r="43" spans="1:5" x14ac:dyDescent="0.35">
      <c r="B43" s="15" t="s">
        <v>44</v>
      </c>
      <c r="C43" s="28">
        <f>C21+C41</f>
        <v>0</v>
      </c>
      <c r="D43" s="29" t="s">
        <v>45</v>
      </c>
      <c r="E43" s="30">
        <f>'Study Plan'!$B$81+'Extension Semesters'!C43</f>
        <v>0</v>
      </c>
    </row>
    <row r="45" spans="1:5" ht="15" thickBot="1" x14ac:dyDescent="0.4"/>
    <row r="46" spans="1:5" x14ac:dyDescent="0.35">
      <c r="A46" s="42"/>
      <c r="B46" s="43"/>
      <c r="C46" s="43"/>
      <c r="D46" s="43"/>
      <c r="E46" s="44"/>
    </row>
    <row r="47" spans="1:5" ht="15" thickBot="1" x14ac:dyDescent="0.4">
      <c r="A47" s="45" t="s">
        <v>47</v>
      </c>
      <c r="B47" s="15"/>
      <c r="C47" s="46"/>
      <c r="E47" s="47"/>
    </row>
    <row r="48" spans="1:5" ht="15" thickBot="1" x14ac:dyDescent="0.4">
      <c r="A48" s="48"/>
      <c r="B48" s="49"/>
      <c r="C48" s="49"/>
      <c r="D48" s="49"/>
      <c r="E48" s="50"/>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79291C0EA94F4D945278AFB7526E8F" ma:contentTypeVersion="13" ma:contentTypeDescription="Create a new document." ma:contentTypeScope="" ma:versionID="61be2d8e37469d49846136b4e2d8c328">
  <xsd:schema xmlns:xsd="http://www.w3.org/2001/XMLSchema" xmlns:xs="http://www.w3.org/2001/XMLSchema" xmlns:p="http://schemas.microsoft.com/office/2006/metadata/properties" xmlns:ns2="e53f908f-34e7-4c58-a4c8-d6911175ab2e" xmlns:ns3="526da30d-7ad6-4d2a-afe1-524778b907d1" targetNamespace="http://schemas.microsoft.com/office/2006/metadata/properties" ma:root="true" ma:fieldsID="79288647e76a8af6608f6b106f75d2da" ns2:_="" ns3:_="">
    <xsd:import namespace="e53f908f-34e7-4c58-a4c8-d6911175ab2e"/>
    <xsd:import namespace="526da30d-7ad6-4d2a-afe1-524778b907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f908f-34e7-4c58-a4c8-d6911175a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4681046-6e08-4508-887b-d7ffc39f868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6da30d-7ad6-4d2a-afe1-524778b907d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3f908f-34e7-4c58-a4c8-d6911175ab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543E3FD-FA0B-4BF1-A6C9-A03960DA4F4F}">
  <ds:schemaRefs>
    <ds:schemaRef ds:uri="http://schemas.microsoft.com/sharepoint/v3/contenttype/forms"/>
  </ds:schemaRefs>
</ds:datastoreItem>
</file>

<file path=customXml/itemProps2.xml><?xml version="1.0" encoding="utf-8"?>
<ds:datastoreItem xmlns:ds="http://schemas.openxmlformats.org/officeDocument/2006/customXml" ds:itemID="{F63B93E1-B216-45BD-A4EA-5D6C0D73E4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f908f-34e7-4c58-a4c8-d6911175ab2e"/>
    <ds:schemaRef ds:uri="526da30d-7ad6-4d2a-afe1-524778b907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CB6A40-6433-4A09-826B-2D29A8284302}">
  <ds:schemaRefs>
    <ds:schemaRef ds:uri="http://schemas.microsoft.com/office/2006/metadata/properties"/>
    <ds:schemaRef ds:uri="http://schemas.microsoft.com/office/infopath/2007/PartnerControls"/>
    <ds:schemaRef ds:uri="e53f908f-34e7-4c58-a4c8-d6911175ab2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Study Plan</vt:lpstr>
      <vt:lpstr>Lists</vt:lpstr>
      <vt:lpstr>Entry Advising Form</vt:lpstr>
      <vt:lpstr>Additional Options</vt:lpstr>
      <vt:lpstr>Workload Balance</vt:lpstr>
      <vt:lpstr>Extension Semesters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Ahrens, Mareike</dc:creator>
  <cp:lastModifiedBy>Abo Alatta, Nina</cp:lastModifiedBy>
  <cp:lastPrinted>2019-12-05T14:06:50Z</cp:lastPrinted>
  <dcterms:created xsi:type="dcterms:W3CDTF">2019-11-26T14:01:12Z</dcterms:created>
  <dcterms:modified xsi:type="dcterms:W3CDTF">2025-08-07T06:55:24Z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0x0101002D79291C0EA94F4D945278AFB7526E8F</vt:lpwstr>
  </property>
  <property fmtid="{D5CDD505-2E9C-101B-9397-08002B2CF9AE}" pid="3" name="Order">
    <vt:r8>594000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