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autoCompressPictures="0"/>
  <mc:AlternateContent xmlns:mc="http://schemas.openxmlformats.org/markup-compatibility/2006">
    <mc:Choice Requires="x15">
      <x15ac:absPath xmlns:x15ac="http://schemas.microsoft.com/office/spreadsheetml/2010/11/ac" url="https://constructoruniversity.sharepoint.com/sites/AcademicAdvising-AASInternalOnly/Shared Documents/AAS Internal Only/CURRENT CASES/Entry Advising Forms/F25/SUS Modules added/"/>
    </mc:Choice>
  </mc:AlternateContent>
  <xr:revisionPtr revIDLastSave="119" documentId="13_ncr:1_{4D1D5914-ABBD-421A-AF74-5C451F6BD2BB}" xr6:coauthVersionLast="47" xr6:coauthVersionMax="47" xr10:uidLastSave="{AA62B671-AF1A-469B-A3B4-774BD296171C}"/>
  <bookViews>
    <workbookView xWindow="-110" yWindow="-110" windowWidth="19420" windowHeight="10420" xr2:uid="{00000000-000D-0000-FFFF-FFFF00000000}"/>
  </bookViews>
  <sheets>
    <sheet name="Study Plan" sheetId="1" r:id="rId1"/>
    <sheet name="Lists" sheetId="5" state="hidden" r:id="rId2"/>
    <sheet name="Entry Advising Form" sheetId="4" r:id="rId3"/>
    <sheet name="Workload Balance" sheetId="3" r:id="rId4"/>
    <sheet name="Extension Semesters" sheetId="2"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9" i="1" l="1"/>
  <c r="A18" i="1"/>
  <c r="B8" i="3" l="1"/>
  <c r="B7" i="3"/>
  <c r="B6" i="3"/>
  <c r="B5" i="3"/>
  <c r="B4" i="3"/>
  <c r="B3" i="3"/>
  <c r="F47" i="1"/>
  <c r="E47" i="1"/>
  <c r="A47" i="1"/>
  <c r="F46" i="1"/>
  <c r="E46" i="1"/>
  <c r="A46" i="1"/>
  <c r="F54" i="1"/>
  <c r="E54" i="1"/>
  <c r="F53" i="1"/>
  <c r="E53" i="1"/>
  <c r="F52" i="1"/>
  <c r="E52" i="1"/>
  <c r="F51" i="1"/>
  <c r="E51" i="1"/>
  <c r="F50" i="1"/>
  <c r="E50" i="1"/>
  <c r="B9" i="3" l="1"/>
  <c r="B10" i="3"/>
  <c r="F67" i="1" l="1"/>
  <c r="E67" i="1"/>
  <c r="F66" i="1"/>
  <c r="E66" i="1"/>
  <c r="F65" i="1"/>
  <c r="E65" i="1"/>
  <c r="F64" i="1"/>
  <c r="E64" i="1"/>
  <c r="F63" i="1"/>
  <c r="E63" i="1"/>
  <c r="F62" i="1"/>
  <c r="E62" i="1"/>
  <c r="F61" i="1"/>
  <c r="E61" i="1"/>
  <c r="A8" i="4" l="1"/>
  <c r="A5" i="4"/>
  <c r="A24" i="4"/>
  <c r="B8" i="4"/>
  <c r="B7" i="4"/>
  <c r="A7" i="4"/>
  <c r="B6" i="4"/>
  <c r="A6" i="4"/>
  <c r="B5" i="4"/>
  <c r="B4" i="4"/>
  <c r="A4" i="4"/>
  <c r="B3" i="4"/>
  <c r="A3" i="4"/>
  <c r="B25" i="4"/>
  <c r="A25" i="4"/>
  <c r="B24" i="4"/>
  <c r="B20" i="4"/>
  <c r="B19" i="4"/>
  <c r="A20" i="4"/>
  <c r="A19" i="4"/>
  <c r="F34" i="1"/>
  <c r="E34" i="1"/>
  <c r="F33" i="1"/>
  <c r="E33" i="1"/>
  <c r="F32" i="1"/>
  <c r="E32" i="1"/>
  <c r="F41" i="1"/>
  <c r="E41" i="1"/>
  <c r="F40" i="1"/>
  <c r="E40" i="1"/>
  <c r="F39" i="1"/>
  <c r="E39" i="1"/>
  <c r="F38" i="1"/>
  <c r="E38" i="1"/>
  <c r="F78" i="1"/>
  <c r="F77" i="1"/>
  <c r="E15" i="1"/>
  <c r="E16" i="1"/>
  <c r="E17" i="1"/>
  <c r="E18" i="1"/>
  <c r="E19" i="1"/>
  <c r="E14" i="1"/>
  <c r="E78" i="1"/>
  <c r="E77" i="1"/>
  <c r="F71" i="1"/>
  <c r="F72" i="1"/>
  <c r="F73" i="1"/>
  <c r="E71" i="1"/>
  <c r="E72" i="1"/>
  <c r="E73" i="1"/>
  <c r="F24" i="1"/>
  <c r="F25" i="1"/>
  <c r="F26" i="1"/>
  <c r="F27" i="1"/>
  <c r="F28" i="1"/>
  <c r="F29" i="1"/>
  <c r="F30" i="1"/>
  <c r="F31" i="1"/>
  <c r="E24" i="1"/>
  <c r="E25" i="1"/>
  <c r="E26" i="1"/>
  <c r="E27" i="1"/>
  <c r="E28" i="1"/>
  <c r="E29" i="1"/>
  <c r="E30" i="1"/>
  <c r="E31" i="1"/>
  <c r="E23" i="1"/>
  <c r="F23" i="1"/>
  <c r="F15" i="1"/>
  <c r="F16" i="1"/>
  <c r="F17" i="1"/>
  <c r="F18" i="1"/>
  <c r="F19" i="1"/>
  <c r="F14" i="1"/>
  <c r="C41" i="2"/>
  <c r="C43" i="2" s="1"/>
  <c r="C21" i="2"/>
  <c r="D10" i="4" l="1"/>
  <c r="D12" i="4"/>
  <c r="H82" i="1"/>
  <c r="J85" i="1" s="1"/>
  <c r="B82" i="1"/>
  <c r="E43" i="2" s="1"/>
  <c r="D14" i="4"/>
  <c r="B12" i="3"/>
  <c r="J8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Abo Alatta, Nina</author>
    <author>Ahrens, Mareike</author>
  </authors>
  <commentList>
    <comment ref="D14" authorId="0" shapeId="0" xr:uid="{890A866C-D907-45A4-8244-2C04021A8873}">
      <text>
        <r>
          <rPr>
            <b/>
            <sz val="9"/>
            <color indexed="81"/>
            <rFont val="Tahoma"/>
            <family val="2"/>
          </rPr>
          <t xml:space="preserve">Please select "Earned" from the drop-down menu </t>
        </r>
        <r>
          <rPr>
            <b/>
            <u/>
            <sz val="9"/>
            <color indexed="81"/>
            <rFont val="Tahoma"/>
            <family val="2"/>
          </rPr>
          <t>only for modules you have already completed and passed!</t>
        </r>
        <r>
          <rPr>
            <b/>
            <sz val="9"/>
            <color indexed="81"/>
            <rFont val="Tahoma"/>
            <family val="2"/>
          </rPr>
          <t xml:space="preserve">
For modules you haven't taken yet/modules which you are currently taking or for incomplete modules please select "Planned".</t>
        </r>
      </text>
    </comment>
    <comment ref="H14" authorId="1" shapeId="0" xr:uid="{6CD84DB4-262E-491A-96CF-1ED514E4FBA0}">
      <text>
        <r>
          <rPr>
            <b/>
            <sz val="9"/>
            <color indexed="81"/>
            <rFont val="Tahoma"/>
            <family val="2"/>
          </rPr>
          <t>Please insert the semester in which you have taken/plan to take the module, e.g. Spring 2020</t>
        </r>
        <r>
          <rPr>
            <sz val="9"/>
            <color indexed="81"/>
            <rFont val="Tahoma"/>
            <family val="2"/>
          </rPr>
          <t xml:space="preserve">
</t>
        </r>
      </text>
    </comment>
    <comment ref="H21" authorId="0" shapeId="0" xr:uid="{2270644C-89ED-47D2-9D18-1D3CCA8DFAE3}">
      <text>
        <r>
          <rPr>
            <b/>
            <sz val="9"/>
            <color indexed="81"/>
            <rFont val="Tahoma"/>
            <family val="2"/>
          </rPr>
          <t>Either select all MCCB Core modules or replace 15 CP of "me" modules with minor Core modules.
The Study Program Handbooks list the default minor modules and their respective CPs</t>
        </r>
        <r>
          <rPr>
            <sz val="9"/>
            <color indexed="81"/>
            <rFont val="Tahoma"/>
            <family val="2"/>
          </rPr>
          <t xml:space="preserve">
</t>
        </r>
      </text>
    </comment>
    <comment ref="F61" authorId="0" shapeId="0" xr:uid="{22920B80-C8B9-4219-B93B-8F9D3117721D}">
      <text>
        <r>
          <rPr>
            <b/>
            <sz val="9"/>
            <color indexed="81"/>
            <rFont val="Tahoma"/>
            <family val="2"/>
          </rPr>
          <t xml:space="preserve">Please make sure you have followed the official registration procedure and to submitted the relevant documents to CSC.
</t>
        </r>
        <r>
          <rPr>
            <sz val="9"/>
            <color indexed="81"/>
            <rFont val="Tahoma"/>
            <family val="2"/>
          </rPr>
          <t xml:space="preserve">
</t>
        </r>
        <r>
          <rPr>
            <b/>
            <sz val="9"/>
            <color indexed="81"/>
            <rFont val="Tahoma"/>
            <family val="2"/>
          </rPr>
          <t>The CSC seminars are module achievements for the internship module You will be automatically registered for the mandatory courses but need to register yourself for the mandatory elective "Soft Skills" seminars.</t>
        </r>
      </text>
    </comment>
    <comment ref="B89" authorId="1" shapeId="0" xr:uid="{00000000-0006-0000-0000-000006000000}">
      <text>
        <r>
          <rPr>
            <b/>
            <sz val="9"/>
            <color indexed="81"/>
            <rFont val="Tahoma"/>
            <family val="2"/>
          </rPr>
          <t xml:space="preserve">Please list here any further modules/audit modules you have taken.
Courses/modules which you took for your old major and which cannot count towards your new major should also be listed here. </t>
        </r>
        <r>
          <rPr>
            <sz val="9"/>
            <color indexed="81"/>
            <rFont val="Tahoma"/>
            <family val="2"/>
          </rPr>
          <t xml:space="preserve">
</t>
        </r>
      </text>
    </comment>
  </commentList>
</comments>
</file>

<file path=xl/sharedStrings.xml><?xml version="1.0" encoding="utf-8"?>
<sst xmlns="http://schemas.openxmlformats.org/spreadsheetml/2006/main" count="436" uniqueCount="228">
  <si>
    <t>Full Name:</t>
  </si>
  <si>
    <t>PLEASE READ THIS SECTION FIRST! Important notes for filling in the template:</t>
  </si>
  <si>
    <t>Credits earned</t>
  </si>
  <si>
    <t>Module number</t>
  </si>
  <si>
    <t>Module name</t>
  </si>
  <si>
    <t>Semester</t>
  </si>
  <si>
    <t>CHOICE modules</t>
  </si>
  <si>
    <t>CORE modules</t>
  </si>
  <si>
    <t>Internship/Start-up and Career Skills</t>
  </si>
  <si>
    <t>CA-INT-900-0</t>
  </si>
  <si>
    <t>Specialization modules</t>
  </si>
  <si>
    <t>Bachelor Thesis &amp; Seminar</t>
  </si>
  <si>
    <t xml:space="preserve">Total Credits required: 45 </t>
  </si>
  <si>
    <t>Total Credits required: 15</t>
  </si>
  <si>
    <t>Note: Only for extra credits taken on top of the 180 ECTS required for your major!</t>
  </si>
  <si>
    <t>Thesis</t>
  </si>
  <si>
    <t>Seminar</t>
  </si>
  <si>
    <t>Usually, you should not plan for more than 35 ECTS/semester. Try to split the courseload in such a way that all semesters are more or less balanced. Don't forget about the possibility to attend courses during the Intersession.</t>
  </si>
  <si>
    <t>Credits planned</t>
  </si>
  <si>
    <t xml:space="preserve">Credits earned: </t>
  </si>
  <si>
    <t xml:space="preserve">Credits planned: </t>
  </si>
  <si>
    <t>Total credits for major:</t>
  </si>
  <si>
    <t>CH-XXX</t>
  </si>
  <si>
    <t>Fall xxxx</t>
  </si>
  <si>
    <t>Spring xxxx</t>
  </si>
  <si>
    <t>Specialization</t>
  </si>
  <si>
    <t>CH-100</t>
  </si>
  <si>
    <t>General Biochemistry</t>
  </si>
  <si>
    <t>General &amp; Inorganic Chemistry</t>
  </si>
  <si>
    <t>CH-120</t>
  </si>
  <si>
    <t>CH-111</t>
  </si>
  <si>
    <t>General Organic Chemistry</t>
  </si>
  <si>
    <t xml:space="preserve">Mathematical Concepts for the Sciences </t>
  </si>
  <si>
    <t>Physics for the Natural Sciences</t>
  </si>
  <si>
    <t>Plant Metabolites and Natural Products</t>
  </si>
  <si>
    <t>Remaining semesters:</t>
  </si>
  <si>
    <t>Minor:</t>
  </si>
  <si>
    <t xml:space="preserve">(Where applicable) Old Major/ Minor:  </t>
  </si>
  <si>
    <t>Study Abroad</t>
  </si>
  <si>
    <t>yes / no</t>
  </si>
  <si>
    <t>Fill in any mandatory elective / minor modules and the "credit earned" /"credits Planned" columns and print the document only once you have finished.  Do not forget your name, any minor, (where applicable) your old Major and your study abroad information at the top of the form.</t>
  </si>
  <si>
    <t>When you don't know exactly which courses/modules you will take in future semesters, especially for those curriculum areas where you have a wider choice, just write in the credits and add a module name (e.g. Big Questions, Specialization modules)</t>
  </si>
  <si>
    <t>Further Modules</t>
  </si>
  <si>
    <t>Overview Extension Semesters</t>
  </si>
  <si>
    <t>Semester 7</t>
  </si>
  <si>
    <t>SP / F 20xx</t>
  </si>
  <si>
    <t>Course Name</t>
  </si>
  <si>
    <t>Status (m, me)</t>
  </si>
  <si>
    <t>Total credits Semester 7</t>
  </si>
  <si>
    <t>Semester 8</t>
  </si>
  <si>
    <t>Total credits Semester 8</t>
  </si>
  <si>
    <t>Total credits semesters 7 &amp; 8</t>
  </si>
  <si>
    <t>Total Credits Degree</t>
  </si>
  <si>
    <r>
      <t xml:space="preserve">Once you have filled in the template, the total number of credits at the bottom should be 180 ECTS (additional modules/ courses need to be listed in the </t>
    </r>
    <r>
      <rPr>
        <i/>
        <sz val="11"/>
        <color theme="1"/>
        <rFont val="Calibri"/>
        <family val="2"/>
        <scheme val="minor"/>
      </rPr>
      <t>Further Modules</t>
    </r>
    <r>
      <rPr>
        <sz val="11"/>
        <color theme="1"/>
        <rFont val="Calibri"/>
        <family val="2"/>
        <scheme val="minor"/>
      </rPr>
      <t xml:space="preserve"> section).</t>
    </r>
  </si>
  <si>
    <t>Signature Academic Advisor</t>
  </si>
  <si>
    <t>CP</t>
  </si>
  <si>
    <t>Earned or Planned</t>
  </si>
  <si>
    <t xml:space="preserve">Please select: </t>
  </si>
  <si>
    <t>Please select:</t>
  </si>
  <si>
    <r>
      <t xml:space="preserve">If </t>
    </r>
    <r>
      <rPr>
        <i/>
        <sz val="11"/>
        <color theme="1"/>
        <rFont val="Calibri"/>
        <family val="2"/>
        <scheme val="minor"/>
      </rPr>
      <t>Remainig Semesters</t>
    </r>
    <r>
      <rPr>
        <sz val="11"/>
        <color theme="1"/>
        <rFont val="Calibri"/>
        <family val="2"/>
        <scheme val="minor"/>
      </rPr>
      <t xml:space="preserve"> show that you will require additional semesters to those included in your study contract, you will most likely need to apply for an extension of studies. Please be aware that no rebates and scholarships are available for additional semesters. If you have questions rearding this matter, get in touch with Student Financial Services as soon as possible.</t>
    </r>
  </si>
  <si>
    <t>CH-101</t>
  </si>
  <si>
    <t>General Cell Biology</t>
  </si>
  <si>
    <t>Fall xxxx/ Spring xxxx</t>
  </si>
  <si>
    <t>Module Number</t>
  </si>
  <si>
    <t>Module Name</t>
  </si>
  <si>
    <t>Workload CP</t>
  </si>
  <si>
    <t>Total</t>
  </si>
  <si>
    <t>Status</t>
  </si>
  <si>
    <t>m</t>
  </si>
  <si>
    <t>me</t>
  </si>
  <si>
    <t>Methods modules</t>
  </si>
  <si>
    <t>Logic</t>
  </si>
  <si>
    <t>Causation /Correlation</t>
  </si>
  <si>
    <t>Linear Model- Matrices/ Complex Problem Solving</t>
  </si>
  <si>
    <t>CO-XXX</t>
  </si>
  <si>
    <t>Fall / Spring xxxx</t>
  </si>
  <si>
    <t>Choice Modules</t>
  </si>
  <si>
    <t>CH-132</t>
  </si>
  <si>
    <t>Fundamentals of Earth Sciences</t>
  </si>
  <si>
    <t>CH-133</t>
  </si>
  <si>
    <t>Environmental Systems &amp; Global Change</t>
  </si>
  <si>
    <t>Major Change option after 1 semester based on free Choice module selection:</t>
  </si>
  <si>
    <t>Major Change option after 1 year based on free Choice module selection:</t>
  </si>
  <si>
    <t xml:space="preserve"> Methods Modules</t>
  </si>
  <si>
    <t>Module No.</t>
  </si>
  <si>
    <t>Free Choice Modules Fall</t>
  </si>
  <si>
    <t>Module No.2</t>
  </si>
  <si>
    <t>Free Choice Modules Spring</t>
  </si>
  <si>
    <t>Minor Options</t>
  </si>
  <si>
    <t>Major Change Options after 1 semester</t>
  </si>
  <si>
    <t>Major Change Options after 1 year</t>
  </si>
  <si>
    <t>CH-121</t>
  </si>
  <si>
    <t>Introduction to Biotechnology</t>
  </si>
  <si>
    <t>IRPH</t>
  </si>
  <si>
    <t>CH-140</t>
  </si>
  <si>
    <t>Classical Physics</t>
  </si>
  <si>
    <t>CH-141</t>
  </si>
  <si>
    <t>Modern Physics</t>
  </si>
  <si>
    <t>Mathematical Modeling</t>
  </si>
  <si>
    <t>CH-241</t>
  </si>
  <si>
    <t>General Logistics</t>
  </si>
  <si>
    <t>CH-240</t>
  </si>
  <si>
    <t>General Industrial Engineering</t>
  </si>
  <si>
    <t>CH-301</t>
  </si>
  <si>
    <t>Introduction to Finance &amp; Accounting</t>
  </si>
  <si>
    <t>CH-330</t>
  </si>
  <si>
    <t>Introduction to International Relations Theory</t>
  </si>
  <si>
    <t>CH-700</t>
  </si>
  <si>
    <t>Introduction to Data Science</t>
  </si>
  <si>
    <t>CH-331</t>
  </si>
  <si>
    <t>Introduction to Modern European History</t>
  </si>
  <si>
    <t>CH-701</t>
  </si>
  <si>
    <t>Data Structures &amp; Processing</t>
  </si>
  <si>
    <t>CH-110</t>
  </si>
  <si>
    <t>CH-210</t>
  </si>
  <si>
    <t>CH-340</t>
  </si>
  <si>
    <t>General Medicinal Chemistry &amp; Chemical Biology</t>
  </si>
  <si>
    <t>General Electrical Engineering I</t>
  </si>
  <si>
    <t>Essentials of Cognitive Psychology</t>
  </si>
  <si>
    <t>CH-211</t>
  </si>
  <si>
    <t>CH-341</t>
  </si>
  <si>
    <t>General Electrical Engineering II</t>
  </si>
  <si>
    <t>Core Algorithms &amp; Data Structures</t>
  </si>
  <si>
    <t>Essentials of Social Psychology</t>
  </si>
  <si>
    <t xml:space="preserve">Minor Option based on free Choice module selection: </t>
  </si>
  <si>
    <t>Language &amp; Humanities Modules</t>
  </si>
  <si>
    <t>Total Credits required: 5</t>
  </si>
  <si>
    <t>New Skills Modules</t>
  </si>
  <si>
    <t>Total Credits required: 20</t>
  </si>
  <si>
    <t>MCCB</t>
  </si>
  <si>
    <t>CBT</t>
  </si>
  <si>
    <t>ESSMER</t>
  </si>
  <si>
    <t>PHDS</t>
  </si>
  <si>
    <t xml:space="preserve">ECE </t>
  </si>
  <si>
    <t>IEM</t>
  </si>
  <si>
    <t>ISCP</t>
  </si>
  <si>
    <t>Data Science</t>
  </si>
  <si>
    <t xml:space="preserve">IRPH </t>
  </si>
  <si>
    <t>Fall 2025</t>
  </si>
  <si>
    <t>Spring 2026</t>
  </si>
  <si>
    <t>Fall 2026</t>
  </si>
  <si>
    <t>Spring 2027</t>
  </si>
  <si>
    <t>Major: MCCB</t>
  </si>
  <si>
    <t xml:space="preserve">Analytical Methods </t>
  </si>
  <si>
    <t>CO-420</t>
  </si>
  <si>
    <t>Medicinal Chemistry</t>
  </si>
  <si>
    <t>CO-421</t>
  </si>
  <si>
    <t xml:space="preserve">Chemical Biology </t>
  </si>
  <si>
    <t>CO-422</t>
  </si>
  <si>
    <t>Pharmaceutical Chemistry</t>
  </si>
  <si>
    <t>CO-423</t>
  </si>
  <si>
    <t xml:space="preserve">Advanced Organic Chemistry </t>
  </si>
  <si>
    <t>CO-424</t>
  </si>
  <si>
    <t>Advanced Organic &amp; Analytical Chemistry Lab</t>
  </si>
  <si>
    <t>CO-425</t>
  </si>
  <si>
    <t>CO-426</t>
  </si>
  <si>
    <t>Physical Chemistry and Molecular Modelling</t>
  </si>
  <si>
    <t>CO-427</t>
  </si>
  <si>
    <t>MCCB Laboratory</t>
  </si>
  <si>
    <t>CO-443</t>
  </si>
  <si>
    <t>Scientific Software and Databank</t>
  </si>
  <si>
    <t>Fall  xxxx &amp; Spring xxxx</t>
  </si>
  <si>
    <t xml:space="preserve">Fall xxxx </t>
  </si>
  <si>
    <t>CH-300</t>
  </si>
  <si>
    <t>Introduction to International Business</t>
  </si>
  <si>
    <t>CAS-S-MCCB-80X</t>
  </si>
  <si>
    <t>CA-MCCB-800-T</t>
  </si>
  <si>
    <t>CA-MCCB-800-S</t>
  </si>
  <si>
    <t xml:space="preserve">Total Credits required: 20 </t>
  </si>
  <si>
    <t>CTNS-NSK-01/02</t>
  </si>
  <si>
    <t xml:space="preserve">CTNS-NSK-03/04  </t>
  </si>
  <si>
    <t xml:space="preserve">CTNS-NSK-07/08 </t>
  </si>
  <si>
    <t>CTNS-NSK-05/06</t>
  </si>
  <si>
    <t>CTNS-CIP-10/ CTNS-NSK-09</t>
  </si>
  <si>
    <t>SDT-103</t>
  </si>
  <si>
    <t>Development in JVM Languages</t>
  </si>
  <si>
    <t>BCCB</t>
  </si>
  <si>
    <t>SDT</t>
  </si>
  <si>
    <t>IBA</t>
  </si>
  <si>
    <t>CTMS-MET-07</t>
  </si>
  <si>
    <t>CTMS-MET-17</t>
  </si>
  <si>
    <t>CTMS-SCI-16</t>
  </si>
  <si>
    <t>CTMS-SCI-18</t>
  </si>
  <si>
    <t xml:space="preserve">For the purpose of Entry Advising, please make sure to download, save and then edit this form to ensure all functionalities are accessible. You only need to select the modules for your first year (Choice, Methods, Language &amp; Humanities) at this point with a workload of 30 CP per semester. For a summary of your selections and further instructions, please view the "Entry Advising Form" sheet. </t>
  </si>
  <si>
    <t>For the purpose of applying for an extension, please fill in the corresponding sheet of this form!</t>
  </si>
  <si>
    <t>CA-999-0</t>
  </si>
  <si>
    <t>Info Session CSC Services</t>
  </si>
  <si>
    <t>semester 1</t>
  </si>
  <si>
    <t>CA-999-1</t>
  </si>
  <si>
    <t>Cover Letter &amp; CV Training</t>
  </si>
  <si>
    <t>semester 1 or 2</t>
  </si>
  <si>
    <t>CA-999-14</t>
  </si>
  <si>
    <t>Info Session Internship</t>
  </si>
  <si>
    <t>semester 3</t>
  </si>
  <si>
    <t>CA-999-3</t>
  </si>
  <si>
    <t>Career Fair</t>
  </si>
  <si>
    <t>semester 4</t>
  </si>
  <si>
    <t>CA-999-XX</t>
  </si>
  <si>
    <t>Soft Skills 1</t>
  </si>
  <si>
    <t>semester 3 / 4</t>
  </si>
  <si>
    <t>Soft Skills 2</t>
  </si>
  <si>
    <r>
      <t>Fall xxxx</t>
    </r>
    <r>
      <rPr>
        <b/>
        <sz val="11"/>
        <color rgb="FFFF0000"/>
        <rFont val="Calibri"/>
        <family val="2"/>
        <scheme val="minor"/>
      </rPr>
      <t xml:space="preserve"> </t>
    </r>
  </si>
  <si>
    <t>Fall xxxx or Spring xxxx</t>
  </si>
  <si>
    <t>Argumentation, Data Visualization &amp; Communication</t>
  </si>
  <si>
    <t>Community Impact Project/ Agency, Leadership &amp; Accountability</t>
  </si>
  <si>
    <t>CTNS-CIP-10: Fall xxxx or Spring xxxx CTNS-NSK-09 Spring xxxx</t>
  </si>
  <si>
    <t>Function in the curriculum (Choice, Core, Methods, New Skills, Language/ Humanities)</t>
  </si>
  <si>
    <t>CH-221</t>
  </si>
  <si>
    <t>Mathematical &amp; Physical Foundations of Robotics I</t>
  </si>
  <si>
    <t>CH-233</t>
  </si>
  <si>
    <t>Mathematical Foundations of CS</t>
  </si>
  <si>
    <t xml:space="preserve">CH-152 </t>
  </si>
  <si>
    <t>CH-222</t>
  </si>
  <si>
    <t>Mathematical &amp; Physical Foundations of Robotics II</t>
  </si>
  <si>
    <t>CH-234</t>
  </si>
  <si>
    <t>Digital Systems &amp; Computer Architecture</t>
  </si>
  <si>
    <t>SDT-102</t>
  </si>
  <si>
    <t>Fall 2027</t>
  </si>
  <si>
    <t>Spring 2028</t>
  </si>
  <si>
    <t>Drug Discovery &amp; High Throughput Screening</t>
  </si>
  <si>
    <t>Fall 2028</t>
  </si>
  <si>
    <t>Spring 2029</t>
  </si>
  <si>
    <t>SUS-101  </t>
  </si>
  <si>
    <t xml:space="preserve">Introduction to Sustainability </t>
  </si>
  <si>
    <t>SUS-102</t>
  </si>
  <si>
    <t xml:space="preserve">Global Change and Systems Thinking </t>
  </si>
  <si>
    <t xml:space="preserve">Study Plan for </t>
  </si>
  <si>
    <t>AAS contact /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</si>
</sst>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sz val="18"/>
      <color theme="0"/>
      <name val="Calibri"/>
      <family val="2"/>
      <scheme val="minor"/>
    </font>
    <font>
      <b/>
      <sz val="16"/>
      <color theme="0"/>
      <name val="Calibri"/>
      <family val="2"/>
    </font>
    <font>
      <sz val="9"/>
      <color indexed="81"/>
      <name val="Tahoma"/>
      <family val="2"/>
    </font>
    <font>
      <b/>
      <sz val="9"/>
      <color indexed="81"/>
      <name val="Tahoma"/>
      <family val="2"/>
    </font>
    <font>
      <b/>
      <u/>
      <sz val="11"/>
      <color theme="1"/>
      <name val="Calibri"/>
      <family val="2"/>
      <scheme val="minor"/>
    </font>
    <font>
      <b/>
      <u/>
      <sz val="9"/>
      <color indexed="81"/>
      <name val="Tahoma"/>
      <family val="2"/>
    </font>
    <font>
      <b/>
      <u/>
      <sz val="11"/>
      <color rgb="FFFF0000"/>
      <name val="Calibri"/>
      <family val="2"/>
      <scheme val="minor"/>
    </font>
    <font>
      <sz val="11"/>
      <color rgb="FF00B050"/>
      <name val="Calibri"/>
      <family val="2"/>
      <scheme val="minor"/>
    </font>
    <font>
      <i/>
      <sz val="11"/>
      <color theme="1"/>
      <name val="Calibri"/>
      <family val="2"/>
      <scheme val="minor"/>
    </font>
    <font>
      <sz val="11"/>
      <name val="Calibri"/>
      <family val="2"/>
      <scheme val="minor"/>
    </font>
    <font>
      <b/>
      <sz val="11"/>
      <color rgb="FFFF0000"/>
      <name val="Calibri"/>
      <family val="2"/>
      <scheme val="minor"/>
    </font>
    <font>
      <b/>
      <sz val="11"/>
      <name val="Calibri"/>
      <family val="2"/>
      <scheme val="minor"/>
    </font>
    <font>
      <sz val="11"/>
      <color theme="1"/>
      <name val="Calibri"/>
      <family val="2"/>
    </font>
    <font>
      <sz val="11"/>
      <color rgb="FFEE0000"/>
      <name val="Calibri"/>
      <family val="2"/>
      <scheme val="minor"/>
    </font>
    <font>
      <b/>
      <sz val="10"/>
      <color theme="1"/>
      <name val="Calibri"/>
      <family val="2"/>
      <scheme val="minor"/>
    </font>
  </fonts>
  <fills count="10">
    <fill>
      <patternFill patternType="none"/>
    </fill>
    <fill>
      <patternFill patternType="gray125"/>
    </fill>
    <fill>
      <patternFill patternType="solid">
        <fgColor theme="0" tint="-0.249977111117893"/>
        <bgColor indexed="64"/>
      </patternFill>
    </fill>
    <fill>
      <patternFill patternType="solid">
        <fgColor rgb="FFFFFFCC"/>
        <bgColor indexed="64"/>
      </patternFill>
    </fill>
    <fill>
      <patternFill patternType="solid">
        <fgColor rgb="FFFF0000"/>
        <bgColor indexed="64"/>
      </patternFill>
    </fill>
    <fill>
      <patternFill patternType="solid">
        <fgColor rgb="FFCCFF99"/>
        <bgColor indexed="64"/>
      </patternFill>
    </fill>
    <fill>
      <patternFill patternType="solid">
        <fgColor rgb="FFFFCCCC"/>
        <bgColor indexed="64"/>
      </patternFill>
    </fill>
    <fill>
      <patternFill patternType="solid">
        <fgColor rgb="FF92D050"/>
        <bgColor indexed="64"/>
      </patternFill>
    </fill>
    <fill>
      <patternFill patternType="solid">
        <fgColor theme="5" tint="0.79998168889431442"/>
        <bgColor indexed="64"/>
      </patternFill>
    </fill>
    <fill>
      <patternFill patternType="solid">
        <fgColor rgb="FFFCE4D6"/>
        <bgColor rgb="FF000000"/>
      </patternFill>
    </fill>
  </fills>
  <borders count="26">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thin">
        <color auto="1"/>
      </right>
      <top style="medium">
        <color indexed="64"/>
      </top>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style="thin">
        <color auto="1"/>
      </top>
      <bottom style="thin">
        <color auto="1"/>
      </bottom>
      <diagonal/>
    </border>
  </borders>
  <cellStyleXfs count="1">
    <xf numFmtId="0" fontId="0" fillId="0" borderId="0"/>
  </cellStyleXfs>
  <cellXfs count="111">
    <xf numFmtId="0" fontId="0" fillId="0" borderId="0" xfId="0"/>
    <xf numFmtId="0" fontId="0" fillId="0" borderId="1" xfId="0" applyBorder="1"/>
    <xf numFmtId="0" fontId="0" fillId="2" borderId="3" xfId="0" applyFill="1" applyBorder="1"/>
    <xf numFmtId="0" fontId="0" fillId="2" borderId="4" xfId="0" applyFill="1" applyBorder="1"/>
    <xf numFmtId="0" fontId="4" fillId="4" borderId="0" xfId="0" applyFont="1" applyFill="1"/>
    <xf numFmtId="0" fontId="4" fillId="4" borderId="1" xfId="0" applyFont="1" applyFill="1" applyBorder="1"/>
    <xf numFmtId="0" fontId="5" fillId="4" borderId="0" xfId="0" applyFont="1" applyFill="1"/>
    <xf numFmtId="0" fontId="0" fillId="3" borderId="2" xfId="0" applyFill="1" applyBorder="1" applyAlignment="1" applyProtection="1">
      <alignment wrapText="1"/>
      <protection locked="0"/>
    </xf>
    <xf numFmtId="1" fontId="0" fillId="3" borderId="2" xfId="0" applyNumberFormat="1" applyFill="1" applyBorder="1" applyAlignment="1" applyProtection="1">
      <alignment wrapText="1"/>
      <protection locked="0"/>
    </xf>
    <xf numFmtId="2" fontId="0" fillId="3" borderId="2" xfId="0" applyNumberFormat="1" applyFill="1" applyBorder="1" applyAlignment="1" applyProtection="1">
      <alignment wrapText="1"/>
      <protection locked="0"/>
    </xf>
    <xf numFmtId="0" fontId="2" fillId="0" borderId="2" xfId="0" applyFont="1" applyBorder="1" applyAlignment="1">
      <alignment horizontal="center" wrapText="1"/>
    </xf>
    <xf numFmtId="0" fontId="2" fillId="0" borderId="2" xfId="0" applyFont="1" applyBorder="1" applyAlignment="1">
      <alignment horizontal="center"/>
    </xf>
    <xf numFmtId="0" fontId="1" fillId="0" borderId="0" xfId="0" applyFont="1" applyAlignment="1">
      <alignment horizontal="left" wrapText="1"/>
    </xf>
    <xf numFmtId="0" fontId="3" fillId="0" borderId="0" xfId="0" applyFont="1" applyAlignment="1">
      <alignment horizontal="center"/>
    </xf>
    <xf numFmtId="0" fontId="2" fillId="0" borderId="0" xfId="0" applyFont="1"/>
    <xf numFmtId="0" fontId="1" fillId="0" borderId="0" xfId="0" applyFont="1"/>
    <xf numFmtId="2" fontId="2" fillId="0" borderId="0" xfId="0" applyNumberFormat="1" applyFont="1" applyAlignment="1">
      <alignment horizontal="left"/>
    </xf>
    <xf numFmtId="2" fontId="8" fillId="0" borderId="0" xfId="0" applyNumberFormat="1" applyFont="1"/>
    <xf numFmtId="2" fontId="8" fillId="0" borderId="0" xfId="0" applyNumberFormat="1" applyFont="1" applyAlignment="1">
      <alignment horizontal="left"/>
    </xf>
    <xf numFmtId="2" fontId="10" fillId="0" borderId="0" xfId="0" applyNumberFormat="1" applyFont="1"/>
    <xf numFmtId="2" fontId="10" fillId="0" borderId="0" xfId="0" applyNumberFormat="1" applyFont="1" applyAlignment="1">
      <alignment horizontal="left"/>
    </xf>
    <xf numFmtId="0" fontId="11" fillId="0" borderId="0" xfId="0" applyFont="1"/>
    <xf numFmtId="0" fontId="2" fillId="3" borderId="2" xfId="0" applyFont="1" applyFill="1" applyBorder="1" applyAlignment="1" applyProtection="1">
      <alignment wrapText="1"/>
      <protection locked="0"/>
    </xf>
    <xf numFmtId="0" fontId="0" fillId="5" borderId="2" xfId="0" applyFill="1" applyBorder="1" applyAlignment="1" applyProtection="1">
      <alignment wrapText="1"/>
      <protection locked="0"/>
    </xf>
    <xf numFmtId="2" fontId="0" fillId="5" borderId="2" xfId="0" applyNumberFormat="1" applyFill="1" applyBorder="1" applyAlignment="1" applyProtection="1">
      <alignment wrapText="1"/>
      <protection locked="0"/>
    </xf>
    <xf numFmtId="0" fontId="2" fillId="0" borderId="2" xfId="0" applyFont="1" applyBorder="1"/>
    <xf numFmtId="0" fontId="2" fillId="0" borderId="2" xfId="0" applyFont="1" applyBorder="1" applyAlignment="1">
      <alignment wrapText="1"/>
    </xf>
    <xf numFmtId="1" fontId="0" fillId="0" borderId="0" xfId="0" applyNumberFormat="1"/>
    <xf numFmtId="0" fontId="8" fillId="0" borderId="0" xfId="0" applyFont="1"/>
    <xf numFmtId="2" fontId="0" fillId="0" borderId="0" xfId="0" applyNumberFormat="1"/>
    <xf numFmtId="0" fontId="2" fillId="3" borderId="2" xfId="0" applyFont="1" applyFill="1" applyBorder="1" applyAlignment="1" applyProtection="1">
      <alignment horizontal="left" wrapText="1"/>
      <protection locked="0"/>
    </xf>
    <xf numFmtId="0" fontId="0" fillId="0" borderId="5" xfId="0" applyBorder="1"/>
    <xf numFmtId="0" fontId="0" fillId="0" borderId="6" xfId="0" applyBorder="1"/>
    <xf numFmtId="0" fontId="0" fillId="0" borderId="7" xfId="0" applyBorder="1"/>
    <xf numFmtId="0" fontId="8" fillId="0" borderId="8" xfId="0" applyFont="1" applyBorder="1"/>
    <xf numFmtId="0" fontId="2" fillId="0" borderId="11" xfId="0" applyFont="1" applyBorder="1"/>
    <xf numFmtId="0" fontId="0" fillId="0" borderId="9" xfId="0" applyBorder="1"/>
    <xf numFmtId="0" fontId="0" fillId="0" borderId="10" xfId="0" applyBorder="1"/>
    <xf numFmtId="0" fontId="0" fillId="0" borderId="11" xfId="0" applyBorder="1"/>
    <xf numFmtId="0" fontId="0" fillId="0" borderId="12" xfId="0" applyBorder="1"/>
    <xf numFmtId="2" fontId="3" fillId="7" borderId="13" xfId="0" applyNumberFormat="1" applyFont="1" applyFill="1" applyBorder="1"/>
    <xf numFmtId="2" fontId="0" fillId="3" borderId="2" xfId="0" applyNumberFormat="1" applyFill="1" applyBorder="1" applyAlignment="1">
      <alignment wrapText="1"/>
    </xf>
    <xf numFmtId="2" fontId="0" fillId="5" borderId="2" xfId="0" applyNumberFormat="1" applyFill="1" applyBorder="1" applyAlignment="1">
      <alignment wrapText="1"/>
    </xf>
    <xf numFmtId="2" fontId="13" fillId="3" borderId="2" xfId="0" applyNumberFormat="1" applyFont="1" applyFill="1" applyBorder="1" applyAlignment="1">
      <alignment wrapText="1"/>
    </xf>
    <xf numFmtId="0" fontId="0" fillId="0" borderId="2" xfId="0" applyBorder="1"/>
    <xf numFmtId="0" fontId="0" fillId="0" borderId="14" xfId="0" applyBorder="1"/>
    <xf numFmtId="1" fontId="0" fillId="8" borderId="2" xfId="0" applyNumberFormat="1" applyFill="1" applyBorder="1" applyAlignment="1" applyProtection="1">
      <alignment wrapText="1"/>
      <protection locked="0"/>
    </xf>
    <xf numFmtId="0" fontId="0" fillId="8" borderId="2" xfId="0" applyFill="1" applyBorder="1" applyAlignment="1" applyProtection="1">
      <alignment wrapText="1"/>
      <protection locked="0"/>
    </xf>
    <xf numFmtId="2" fontId="0" fillId="8" borderId="2" xfId="0" applyNumberFormat="1" applyFill="1" applyBorder="1" applyAlignment="1">
      <alignment wrapText="1"/>
    </xf>
    <xf numFmtId="2" fontId="0" fillId="8" borderId="2" xfId="0" applyNumberFormat="1" applyFill="1" applyBorder="1" applyAlignment="1" applyProtection="1">
      <alignment wrapText="1"/>
      <protection locked="0"/>
    </xf>
    <xf numFmtId="0" fontId="0" fillId="5" borderId="15" xfId="0" applyFill="1" applyBorder="1" applyAlignment="1" applyProtection="1">
      <alignment wrapText="1"/>
      <protection locked="0"/>
    </xf>
    <xf numFmtId="0" fontId="0" fillId="5" borderId="16" xfId="0" applyFill="1" applyBorder="1" applyAlignment="1" applyProtection="1">
      <alignment wrapText="1"/>
      <protection locked="0"/>
    </xf>
    <xf numFmtId="2" fontId="0" fillId="5" borderId="16" xfId="0" applyNumberFormat="1" applyFill="1" applyBorder="1" applyAlignment="1" applyProtection="1">
      <alignment wrapText="1"/>
      <protection locked="0"/>
    </xf>
    <xf numFmtId="2" fontId="0" fillId="5" borderId="17" xfId="0" applyNumberFormat="1" applyFill="1" applyBorder="1" applyAlignment="1" applyProtection="1">
      <alignment wrapText="1"/>
      <protection locked="0"/>
    </xf>
    <xf numFmtId="2" fontId="0" fillId="5" borderId="17" xfId="0" applyNumberFormat="1" applyFill="1" applyBorder="1" applyAlignment="1">
      <alignment wrapText="1"/>
    </xf>
    <xf numFmtId="0" fontId="0" fillId="5" borderId="18" xfId="0" applyFill="1" applyBorder="1" applyAlignment="1" applyProtection="1">
      <alignment wrapText="1"/>
      <protection locked="0"/>
    </xf>
    <xf numFmtId="0" fontId="0" fillId="5" borderId="19" xfId="0" applyFill="1" applyBorder="1" applyAlignment="1" applyProtection="1">
      <alignment wrapText="1"/>
      <protection locked="0"/>
    </xf>
    <xf numFmtId="2" fontId="0" fillId="5" borderId="20" xfId="0" applyNumberFormat="1" applyFill="1" applyBorder="1" applyAlignment="1" applyProtection="1">
      <alignment wrapText="1"/>
      <protection locked="0"/>
    </xf>
    <xf numFmtId="2" fontId="0" fillId="5" borderId="20" xfId="0" applyNumberFormat="1" applyFill="1" applyBorder="1" applyAlignment="1">
      <alignment wrapText="1"/>
    </xf>
    <xf numFmtId="0" fontId="0" fillId="5" borderId="21" xfId="0" applyFill="1" applyBorder="1" applyAlignment="1" applyProtection="1">
      <alignment wrapText="1"/>
      <protection locked="0"/>
    </xf>
    <xf numFmtId="0" fontId="0" fillId="5" borderId="22" xfId="0" applyFill="1" applyBorder="1" applyAlignment="1" applyProtection="1">
      <alignment wrapText="1"/>
      <protection locked="0"/>
    </xf>
    <xf numFmtId="0" fontId="0" fillId="5" borderId="23" xfId="0" applyFill="1" applyBorder="1" applyAlignment="1" applyProtection="1">
      <alignment wrapText="1"/>
      <protection locked="0"/>
    </xf>
    <xf numFmtId="2" fontId="0" fillId="5" borderId="23" xfId="0" applyNumberFormat="1" applyFill="1" applyBorder="1" applyAlignment="1" applyProtection="1">
      <alignment wrapText="1"/>
      <protection locked="0"/>
    </xf>
    <xf numFmtId="2" fontId="0" fillId="5" borderId="23" xfId="0" applyNumberFormat="1" applyFill="1" applyBorder="1" applyAlignment="1">
      <alignment wrapText="1"/>
    </xf>
    <xf numFmtId="0" fontId="0" fillId="5" borderId="24" xfId="0" applyFill="1" applyBorder="1" applyAlignment="1" applyProtection="1">
      <alignment wrapText="1"/>
      <protection locked="0"/>
    </xf>
    <xf numFmtId="0" fontId="0" fillId="3" borderId="2" xfId="0" applyFill="1" applyBorder="1"/>
    <xf numFmtId="1" fontId="0" fillId="5" borderId="2" xfId="0" applyNumberFormat="1" applyFill="1" applyBorder="1"/>
    <xf numFmtId="0" fontId="0" fillId="5" borderId="2" xfId="0" applyFill="1" applyBorder="1"/>
    <xf numFmtId="0" fontId="15" fillId="0" borderId="0" xfId="0" applyFont="1"/>
    <xf numFmtId="0" fontId="14" fillId="0" borderId="0" xfId="0" applyFont="1"/>
    <xf numFmtId="1" fontId="0" fillId="5" borderId="2" xfId="0" applyNumberFormat="1" applyFill="1" applyBorder="1" applyAlignment="1">
      <alignment wrapText="1"/>
    </xf>
    <xf numFmtId="1" fontId="0" fillId="3" borderId="2" xfId="0" applyNumberFormat="1" applyFill="1" applyBorder="1"/>
    <xf numFmtId="1" fontId="0" fillId="3" borderId="2" xfId="0" applyNumberFormat="1" applyFill="1" applyBorder="1" applyAlignment="1">
      <alignment wrapText="1"/>
    </xf>
    <xf numFmtId="0" fontId="0" fillId="3" borderId="2" xfId="0" applyFill="1" applyBorder="1" applyAlignment="1">
      <alignment wrapText="1"/>
    </xf>
    <xf numFmtId="1" fontId="16" fillId="9" borderId="2" xfId="0" applyNumberFormat="1" applyFont="1" applyFill="1" applyBorder="1" applyAlignment="1">
      <alignment wrapText="1"/>
    </xf>
    <xf numFmtId="2" fontId="16" fillId="9" borderId="2" xfId="0" applyNumberFormat="1" applyFont="1" applyFill="1" applyBorder="1" applyAlignment="1">
      <alignment wrapText="1"/>
    </xf>
    <xf numFmtId="0" fontId="16" fillId="9" borderId="2" xfId="0" applyFont="1" applyFill="1" applyBorder="1" applyAlignment="1" applyProtection="1">
      <alignment wrapText="1"/>
      <protection locked="0"/>
    </xf>
    <xf numFmtId="1" fontId="13" fillId="3" borderId="2" xfId="0" applyNumberFormat="1" applyFont="1" applyFill="1" applyBorder="1" applyAlignment="1" applyProtection="1">
      <alignment wrapText="1"/>
      <protection locked="0"/>
    </xf>
    <xf numFmtId="2" fontId="13" fillId="3" borderId="2" xfId="0" applyNumberFormat="1" applyFont="1" applyFill="1" applyBorder="1" applyAlignment="1" applyProtection="1">
      <alignment wrapText="1"/>
      <protection locked="0"/>
    </xf>
    <xf numFmtId="1" fontId="0" fillId="3" borderId="20" xfId="0" applyNumberFormat="1" applyFill="1" applyBorder="1" applyAlignment="1" applyProtection="1">
      <alignment wrapText="1"/>
      <protection locked="0"/>
    </xf>
    <xf numFmtId="0" fontId="0" fillId="3" borderId="20" xfId="0" applyFill="1" applyBorder="1" applyAlignment="1" applyProtection="1">
      <alignment wrapText="1"/>
      <protection locked="0"/>
    </xf>
    <xf numFmtId="1" fontId="0" fillId="8" borderId="2" xfId="0" applyNumberFormat="1" applyFill="1" applyBorder="1"/>
    <xf numFmtId="1" fontId="2" fillId="3" borderId="2" xfId="0" applyNumberFormat="1" applyFont="1" applyFill="1" applyBorder="1" applyAlignment="1" applyProtection="1">
      <alignment wrapText="1"/>
      <protection locked="0"/>
    </xf>
    <xf numFmtId="2" fontId="2" fillId="3" borderId="2" xfId="0" applyNumberFormat="1" applyFont="1" applyFill="1" applyBorder="1" applyAlignment="1" applyProtection="1">
      <alignment wrapText="1"/>
      <protection locked="0"/>
    </xf>
    <xf numFmtId="2" fontId="2" fillId="3" borderId="2" xfId="0" applyNumberFormat="1" applyFont="1" applyFill="1" applyBorder="1" applyAlignment="1">
      <alignment wrapText="1"/>
    </xf>
    <xf numFmtId="2" fontId="13" fillId="3" borderId="20" xfId="0" applyNumberFormat="1" applyFont="1" applyFill="1" applyBorder="1" applyAlignment="1" applyProtection="1">
      <alignment wrapText="1"/>
      <protection locked="0"/>
    </xf>
    <xf numFmtId="0" fontId="13" fillId="3" borderId="2" xfId="0" applyFont="1" applyFill="1" applyBorder="1" applyAlignment="1" applyProtection="1">
      <alignment wrapText="1"/>
      <protection locked="0"/>
    </xf>
    <xf numFmtId="0" fontId="13" fillId="0" borderId="0" xfId="0" applyFont="1"/>
    <xf numFmtId="0" fontId="17" fillId="0" borderId="0" xfId="0" applyFont="1"/>
    <xf numFmtId="0" fontId="0" fillId="6" borderId="5" xfId="0" applyFill="1" applyBorder="1" applyAlignment="1">
      <alignment horizontal="left" wrapText="1"/>
    </xf>
    <xf numFmtId="0" fontId="0" fillId="6" borderId="6" xfId="0" applyFill="1" applyBorder="1" applyAlignment="1">
      <alignment horizontal="left" wrapText="1"/>
    </xf>
    <xf numFmtId="0" fontId="0" fillId="6" borderId="7" xfId="0" applyFill="1" applyBorder="1" applyAlignment="1">
      <alignment horizontal="left" wrapText="1"/>
    </xf>
    <xf numFmtId="0" fontId="0" fillId="6" borderId="10" xfId="0" applyFill="1" applyBorder="1" applyAlignment="1">
      <alignment horizontal="left" wrapText="1"/>
    </xf>
    <xf numFmtId="0" fontId="0" fillId="6" borderId="11" xfId="0" applyFill="1" applyBorder="1" applyAlignment="1">
      <alignment horizontal="left" wrapText="1"/>
    </xf>
    <xf numFmtId="0" fontId="0" fillId="6" borderId="12" xfId="0" applyFill="1" applyBorder="1" applyAlignment="1">
      <alignment horizontal="left" wrapText="1"/>
    </xf>
    <xf numFmtId="0" fontId="0" fillId="6" borderId="8" xfId="0" applyFill="1" applyBorder="1" applyAlignment="1">
      <alignment horizontal="left" wrapText="1"/>
    </xf>
    <xf numFmtId="0" fontId="0" fillId="6" borderId="0" xfId="0" applyFill="1" applyAlignment="1">
      <alignment horizontal="left" wrapText="1"/>
    </xf>
    <xf numFmtId="0" fontId="0" fillId="6" borderId="9" xfId="0" applyFill="1" applyBorder="1" applyAlignment="1">
      <alignment horizontal="left" wrapText="1"/>
    </xf>
    <xf numFmtId="0" fontId="2" fillId="3" borderId="2" xfId="0" applyFont="1" applyFill="1" applyBorder="1" applyAlignment="1" applyProtection="1">
      <alignment horizontal="left" wrapText="1"/>
      <protection locked="0"/>
    </xf>
    <xf numFmtId="0" fontId="0" fillId="0" borderId="0" xfId="0" applyAlignment="1">
      <alignment horizontal="left" wrapText="1"/>
    </xf>
    <xf numFmtId="0" fontId="0" fillId="0" borderId="9" xfId="0" applyBorder="1" applyAlignment="1">
      <alignment horizontal="left" wrapText="1"/>
    </xf>
    <xf numFmtId="0" fontId="0" fillId="0" borderId="11" xfId="0" applyBorder="1" applyAlignment="1">
      <alignment horizontal="left" wrapText="1"/>
    </xf>
    <xf numFmtId="0" fontId="0" fillId="0" borderId="12" xfId="0" applyBorder="1" applyAlignment="1">
      <alignment horizontal="left" wrapText="1"/>
    </xf>
    <xf numFmtId="0" fontId="0" fillId="0" borderId="6" xfId="0" applyBorder="1" applyAlignment="1">
      <alignment horizontal="left" wrapText="1"/>
    </xf>
    <xf numFmtId="0" fontId="0" fillId="0" borderId="7" xfId="0" applyBorder="1" applyAlignment="1">
      <alignment horizontal="left" wrapText="1"/>
    </xf>
    <xf numFmtId="0" fontId="2" fillId="0" borderId="6" xfId="0" applyFont="1" applyBorder="1" applyAlignment="1">
      <alignment horizontal="left" wrapText="1"/>
    </xf>
    <xf numFmtId="0" fontId="2" fillId="0" borderId="7" xfId="0" applyFont="1" applyBorder="1" applyAlignment="1">
      <alignment horizontal="left" wrapText="1"/>
    </xf>
    <xf numFmtId="0" fontId="3" fillId="0" borderId="0" xfId="0" applyFont="1" applyAlignment="1">
      <alignment horizontal="center"/>
    </xf>
    <xf numFmtId="0" fontId="3" fillId="2" borderId="25" xfId="0" applyFont="1" applyFill="1" applyBorder="1"/>
    <xf numFmtId="0" fontId="2" fillId="3" borderId="3" xfId="0" applyFont="1" applyFill="1" applyBorder="1" applyAlignment="1" applyProtection="1">
      <alignment horizontal="left" wrapText="1"/>
      <protection locked="0"/>
    </xf>
    <xf numFmtId="0" fontId="18" fillId="2" borderId="25" xfId="0" applyFont="1" applyFill="1" applyBorder="1"/>
  </cellXfs>
  <cellStyles count="1">
    <cellStyle name="Normal" xfId="0" builtinId="0"/>
  </cellStyles>
  <dxfs count="3">
    <dxf>
      <font>
        <condense val="0"/>
        <extend val="0"/>
        <color rgb="FF9C0006"/>
      </font>
      <fill>
        <patternFill>
          <bgColor rgb="FFFFC7CE"/>
        </patternFill>
      </fill>
    </dxf>
    <dxf>
      <font>
        <color auto="1"/>
      </font>
      <fill>
        <patternFill>
          <bgColor rgb="FFFF0000"/>
        </patternFill>
      </fill>
    </dxf>
    <dxf>
      <font>
        <condense val="0"/>
        <extend val="0"/>
        <color rgb="FF9C0006"/>
      </font>
      <fill>
        <patternFill>
          <bgColor rgb="FFFFC7CE"/>
        </patternFill>
      </fill>
    </dxf>
  </dxfs>
  <tableStyles count="0" defaultTableStyle="TableStyleMedium2" defaultPivotStyle="PivotStyleLight16"/>
  <colors>
    <mruColors>
      <color rgb="FFFFFF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12700</xdr:colOff>
      <xdr:row>1</xdr:row>
      <xdr:rowOff>158750</xdr:rowOff>
    </xdr:from>
    <xdr:to>
      <xdr:col>11</xdr:col>
      <xdr:colOff>0</xdr:colOff>
      <xdr:row>12</xdr:row>
      <xdr:rowOff>0</xdr:rowOff>
    </xdr:to>
    <xdr:sp macro="" textlink="">
      <xdr:nvSpPr>
        <xdr:cNvPr id="2" name="TextBox 1">
          <a:extLst>
            <a:ext uri="{FF2B5EF4-FFF2-40B4-BE49-F238E27FC236}">
              <a16:creationId xmlns:a16="http://schemas.microsoft.com/office/drawing/2014/main" id="{DFB01439-8147-4128-9F04-B864CEF32984}"/>
            </a:ext>
          </a:extLst>
        </xdr:cNvPr>
        <xdr:cNvSpPr txBox="1"/>
      </xdr:nvSpPr>
      <xdr:spPr>
        <a:xfrm>
          <a:off x="6651978" y="391583"/>
          <a:ext cx="4665133" cy="18591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This is an overview of the modules you need to register yourself for in your first and second semesters. </a:t>
          </a:r>
        </a:p>
        <a:p>
          <a:r>
            <a:rPr lang="de-DE" sz="1100"/>
            <a:t>-&gt;You can select modules marked as "me" (mandatory elective) from the drop-down menu in the respective area in the "Study Plan" sheet of this document. </a:t>
          </a:r>
        </a:p>
        <a:p>
          <a:r>
            <a:rPr lang="de-DE" sz="1100"/>
            <a:t>-&gt;</a:t>
          </a:r>
          <a:r>
            <a:rPr lang="de-DE" sz="1100" baseline="0"/>
            <a:t> </a:t>
          </a:r>
          <a:r>
            <a:rPr lang="de-DE" sz="1100" baseline="0">
              <a:solidFill>
                <a:srgbClr val="FF0000"/>
              </a:solidFill>
            </a:rPr>
            <a:t>Registrations are not automatic! </a:t>
          </a:r>
          <a:r>
            <a:rPr lang="de-DE" sz="1100" baseline="0"/>
            <a:t>Make sure to follow the instructions you received from Registrar Services and to </a:t>
          </a:r>
          <a:r>
            <a:rPr lang="de-DE" sz="1100" b="1" baseline="0"/>
            <a:t>register yourself for both the modules and module components in Campus Net (e.g. module CH-132, module components CH-132-A and CH-132-B)</a:t>
          </a:r>
          <a:endParaRPr lang="de-DE" sz="1100" b="1"/>
        </a:p>
        <a:p>
          <a:r>
            <a:rPr lang="de-DE" sz="1100"/>
            <a:t>-&gt;</a:t>
          </a:r>
          <a:r>
            <a:rPr lang="de-DE" sz="1100">
              <a:solidFill>
                <a:srgbClr val="FF0000"/>
              </a:solidFill>
            </a:rPr>
            <a:t>The registration period for the fall 2025 semester is from 25.08. to 03.09.2025. </a:t>
          </a:r>
        </a:p>
      </xdr:txBody>
    </xdr:sp>
    <xdr:clientData/>
  </xdr:twoCellAnchor>
  <xdr:twoCellAnchor>
    <xdr:from>
      <xdr:col>6</xdr:col>
      <xdr:colOff>12700</xdr:colOff>
      <xdr:row>20</xdr:row>
      <xdr:rowOff>171450</xdr:rowOff>
    </xdr:from>
    <xdr:to>
      <xdr:col>10</xdr:col>
      <xdr:colOff>596900</xdr:colOff>
      <xdr:row>26</xdr:row>
      <xdr:rowOff>0</xdr:rowOff>
    </xdr:to>
    <xdr:sp macro="" textlink="">
      <xdr:nvSpPr>
        <xdr:cNvPr id="3" name="TextBox 2">
          <a:extLst>
            <a:ext uri="{FF2B5EF4-FFF2-40B4-BE49-F238E27FC236}">
              <a16:creationId xmlns:a16="http://schemas.microsoft.com/office/drawing/2014/main" id="{A78DDD00-94E5-4807-98BA-90FD8D27ADFE}"/>
            </a:ext>
          </a:extLst>
        </xdr:cNvPr>
        <xdr:cNvSpPr txBox="1"/>
      </xdr:nvSpPr>
      <xdr:spPr>
        <a:xfrm>
          <a:off x="6661150" y="3956050"/>
          <a:ext cx="4667250" cy="1352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If you are choosing German as a complete beginner, pleaser register for German A1.1 and make sure to also register for the correct course (small group) in Campus Net. German has mandatory attendance as a module achievement, meaning you cannot take the exam if you have missed more than 3 classes. You therefore cannot register after the </a:t>
          </a:r>
          <a:r>
            <a:rPr lang="de-DE" sz="1100" b="1"/>
            <a:t>03.09.2025</a:t>
          </a:r>
          <a:r>
            <a:rPr lang="de-DE" sz="1100"/>
            <a:t>. If you have already started learning German, you will need to take a placement test to ensure you are allocated your correct level.</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449A18B-E0F2-4C7A-A9FF-348B66D2081D}" name="Table1" displayName="Table1" ref="A1:D17" totalsRowShown="0">
  <autoFilter ref="A1:D17" xr:uid="{51FBA9E9-045F-4809-B92C-28E2871AF590}"/>
  <tableColumns count="4">
    <tableColumn id="1" xr3:uid="{90BAE97D-1FB9-46D0-9104-9F203E87264F}" name="Module No."/>
    <tableColumn id="2" xr3:uid="{339EA9F5-332D-4209-8A74-9F947427E818}" name="Free Choice Modules Fall"/>
    <tableColumn id="3" xr3:uid="{F70DA3D4-27CC-4BDC-98CD-5675A495DDDE}" name="Module No.2"/>
    <tableColumn id="4" xr3:uid="{1D42B7E7-C730-4E04-8CFF-2F5943DE1446}" name="Free Choice Modules Spring"/>
  </tableColumns>
  <tableStyleInfo name="TableStyleMedium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98F7596-982E-4649-AB8D-B8A8FF41B395}" name="Table2" displayName="Table2" ref="F1:F12" totalsRowShown="0">
  <autoFilter ref="F1:F12" xr:uid="{03B1B527-27FC-4CDA-AFC3-3C12ACE279FF}"/>
  <tableColumns count="1">
    <tableColumn id="1" xr3:uid="{B9B9B684-64E4-4D0F-83B1-C9FDBC30A543}" name="Minor Options"/>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B2180B7-08CF-435B-9B11-6778F24230F0}" name="Table3" displayName="Table3" ref="H1:H5" totalsRowShown="0">
  <autoFilter ref="H1:H5" xr:uid="{2C45958C-7839-42BA-A745-1AEE9162ED30}"/>
  <tableColumns count="1">
    <tableColumn id="1" xr3:uid="{6475217C-4BB7-4F0F-886E-FEEBB542785D}" name="Major Change Options after 1 semester"/>
  </tableColumns>
  <tableStyleInfo name="TableStyleMedium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0608BF1-490A-4117-ABBF-F16608AD632E}" name="Table4" displayName="Table4" ref="I1:I5" totalsRowShown="0">
  <autoFilter ref="I1:I5" xr:uid="{633EADAF-A69E-4213-A5BD-DB7D72CF82B5}"/>
  <tableColumns count="1">
    <tableColumn id="1" xr3:uid="{EC925016-B5F4-4442-A4F9-14855AFB837A}" name="Major Change Options after 1 year"/>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97"/>
  <sheetViews>
    <sheetView tabSelected="1" zoomScale="80" zoomScaleNormal="80" workbookViewId="0">
      <selection activeCell="L4" sqref="L4"/>
    </sheetView>
  </sheetViews>
  <sheetFormatPr defaultColWidth="8.81640625" defaultRowHeight="14.5" x14ac:dyDescent="0.35"/>
  <cols>
    <col min="1" max="1" width="17.90625" customWidth="1"/>
    <col min="2" max="2" width="35.90625" customWidth="1"/>
    <col min="3" max="3" width="10.90625" customWidth="1"/>
    <col min="4" max="4" width="13" customWidth="1"/>
    <col min="8" max="8" width="35.1796875" customWidth="1"/>
    <col min="9" max="9" width="24.81640625" customWidth="1"/>
    <col min="10" max="10" width="14.81640625" customWidth="1"/>
    <col min="11" max="11" width="13.1796875" customWidth="1"/>
  </cols>
  <sheetData>
    <row r="1" spans="1:10" ht="21" customHeight="1" x14ac:dyDescent="0.45">
      <c r="A1" s="108" t="s">
        <v>226</v>
      </c>
      <c r="B1" s="109" t="s">
        <v>0</v>
      </c>
      <c r="C1" s="109"/>
      <c r="D1" s="109"/>
      <c r="E1" s="2"/>
      <c r="F1" s="2"/>
      <c r="G1" s="2"/>
      <c r="H1" s="22" t="s">
        <v>142</v>
      </c>
      <c r="I1" s="22" t="s">
        <v>36</v>
      </c>
      <c r="J1" s="3"/>
    </row>
    <row r="2" spans="1:10" ht="14.5" customHeight="1" x14ac:dyDescent="0.35">
      <c r="A2" s="110" t="s">
        <v>227</v>
      </c>
      <c r="B2" s="98"/>
      <c r="C2" s="98"/>
      <c r="D2" s="98"/>
      <c r="H2" s="98" t="s">
        <v>37</v>
      </c>
      <c r="I2" s="98"/>
      <c r="J2" s="1"/>
    </row>
    <row r="3" spans="1:10" ht="21.75" customHeight="1" x14ac:dyDescent="0.35">
      <c r="H3" s="30" t="s">
        <v>38</v>
      </c>
      <c r="I3" s="30" t="s">
        <v>39</v>
      </c>
      <c r="J3" s="1"/>
    </row>
    <row r="4" spans="1:10" ht="29.25" customHeight="1" thickBot="1" x14ac:dyDescent="0.6">
      <c r="A4" s="6" t="s">
        <v>1</v>
      </c>
      <c r="B4" s="4"/>
      <c r="C4" s="4"/>
      <c r="D4" s="4"/>
      <c r="E4" s="4"/>
      <c r="F4" s="4"/>
      <c r="G4" s="4"/>
      <c r="H4" s="4"/>
      <c r="I4" s="4"/>
      <c r="J4" s="5"/>
    </row>
    <row r="5" spans="1:10" ht="44.5" customHeight="1" thickBot="1" x14ac:dyDescent="0.4">
      <c r="A5" s="105" t="s">
        <v>183</v>
      </c>
      <c r="B5" s="105"/>
      <c r="C5" s="105"/>
      <c r="D5" s="105"/>
      <c r="E5" s="105"/>
      <c r="F5" s="105"/>
      <c r="G5" s="105"/>
      <c r="H5" s="105"/>
      <c r="I5" s="105"/>
      <c r="J5" s="106"/>
    </row>
    <row r="6" spans="1:10" ht="30.75" customHeight="1" x14ac:dyDescent="0.35">
      <c r="A6" s="103" t="s">
        <v>40</v>
      </c>
      <c r="B6" s="103"/>
      <c r="C6" s="103"/>
      <c r="D6" s="103"/>
      <c r="E6" s="103"/>
      <c r="F6" s="103"/>
      <c r="G6" s="103"/>
      <c r="H6" s="103"/>
      <c r="I6" s="103"/>
      <c r="J6" s="104"/>
    </row>
    <row r="7" spans="1:10" ht="31.5" customHeight="1" x14ac:dyDescent="0.35">
      <c r="A7" s="99" t="s">
        <v>41</v>
      </c>
      <c r="B7" s="99"/>
      <c r="C7" s="99"/>
      <c r="D7" s="99"/>
      <c r="E7" s="99"/>
      <c r="F7" s="99"/>
      <c r="G7" s="99"/>
      <c r="H7" s="99"/>
      <c r="I7" s="99"/>
      <c r="J7" s="100"/>
    </row>
    <row r="8" spans="1:10" ht="31.5" customHeight="1" x14ac:dyDescent="0.35">
      <c r="A8" s="99" t="s">
        <v>17</v>
      </c>
      <c r="B8" s="99"/>
      <c r="C8" s="99"/>
      <c r="D8" s="99"/>
      <c r="E8" s="99"/>
      <c r="F8" s="99"/>
      <c r="G8" s="99"/>
      <c r="H8" s="99"/>
      <c r="I8" s="99"/>
      <c r="J8" s="100"/>
    </row>
    <row r="9" spans="1:10" ht="14.5" customHeight="1" x14ac:dyDescent="0.35">
      <c r="A9" s="99" t="s">
        <v>53</v>
      </c>
      <c r="B9" s="99"/>
      <c r="C9" s="99"/>
      <c r="D9" s="99"/>
      <c r="E9" s="99"/>
      <c r="F9" s="99"/>
      <c r="G9" s="99"/>
      <c r="H9" s="99"/>
      <c r="I9" s="99"/>
      <c r="J9" s="100"/>
    </row>
    <row r="10" spans="1:10" ht="14.5" customHeight="1" thickBot="1" x14ac:dyDescent="0.4">
      <c r="A10" s="101"/>
      <c r="B10" s="101"/>
      <c r="C10" s="101"/>
      <c r="D10" s="101"/>
      <c r="E10" s="101"/>
      <c r="F10" s="101"/>
      <c r="G10" s="101"/>
      <c r="H10" s="101"/>
      <c r="I10" s="101"/>
      <c r="J10" s="102"/>
    </row>
    <row r="11" spans="1:10" ht="14.25" customHeight="1" x14ac:dyDescent="0.35">
      <c r="A11" s="12"/>
      <c r="B11" s="12"/>
      <c r="C11" s="12"/>
      <c r="D11" s="12"/>
      <c r="E11" s="12"/>
      <c r="F11" s="12"/>
      <c r="G11" s="12"/>
      <c r="H11" s="12"/>
      <c r="I11" s="12"/>
      <c r="J11" s="12"/>
    </row>
    <row r="12" spans="1:10" ht="18.5" x14ac:dyDescent="0.45">
      <c r="B12" s="13" t="s">
        <v>6</v>
      </c>
      <c r="C12" s="13"/>
      <c r="D12" s="13"/>
      <c r="H12" s="14" t="s">
        <v>12</v>
      </c>
    </row>
    <row r="13" spans="1:10" ht="29" x14ac:dyDescent="0.35">
      <c r="A13" s="10" t="s">
        <v>3</v>
      </c>
      <c r="B13" s="11" t="s">
        <v>4</v>
      </c>
      <c r="C13" s="11" t="s">
        <v>55</v>
      </c>
      <c r="D13" s="10" t="s">
        <v>56</v>
      </c>
      <c r="E13" s="10" t="s">
        <v>2</v>
      </c>
      <c r="F13" s="10" t="s">
        <v>18</v>
      </c>
      <c r="G13" s="10" t="s">
        <v>67</v>
      </c>
      <c r="H13" s="10" t="s">
        <v>5</v>
      </c>
    </row>
    <row r="14" spans="1:10" x14ac:dyDescent="0.35">
      <c r="A14" s="8" t="s">
        <v>26</v>
      </c>
      <c r="B14" s="7" t="s">
        <v>27</v>
      </c>
      <c r="C14" s="41">
        <v>7.5</v>
      </c>
      <c r="D14" s="9" t="s">
        <v>57</v>
      </c>
      <c r="E14" s="41" t="str">
        <f>IF(D14="Earned",C14,"")</f>
        <v/>
      </c>
      <c r="F14" s="41" t="str">
        <f>IF(D14="Planned",C14,"")</f>
        <v/>
      </c>
      <c r="G14" s="41" t="s">
        <v>68</v>
      </c>
      <c r="H14" s="7" t="s">
        <v>138</v>
      </c>
    </row>
    <row r="15" spans="1:10" x14ac:dyDescent="0.35">
      <c r="A15" s="8" t="s">
        <v>60</v>
      </c>
      <c r="B15" s="7" t="s">
        <v>61</v>
      </c>
      <c r="C15" s="41">
        <v>7.5</v>
      </c>
      <c r="D15" s="9" t="s">
        <v>57</v>
      </c>
      <c r="E15" s="41" t="str">
        <f t="shared" ref="E15:E19" si="0">IF(D15="Earned",C15,"")</f>
        <v/>
      </c>
      <c r="F15" s="41" t="str">
        <f t="shared" ref="F15:F19" si="1">IF(D15="Planned",C15,"")</f>
        <v/>
      </c>
      <c r="G15" s="41" t="s">
        <v>68</v>
      </c>
      <c r="H15" s="7" t="s">
        <v>139</v>
      </c>
    </row>
    <row r="16" spans="1:10" ht="29" x14ac:dyDescent="0.35">
      <c r="A16" s="8" t="s">
        <v>113</v>
      </c>
      <c r="B16" s="7" t="s">
        <v>116</v>
      </c>
      <c r="C16" s="41">
        <v>7.5</v>
      </c>
      <c r="D16" s="9" t="s">
        <v>57</v>
      </c>
      <c r="E16" s="41" t="str">
        <f t="shared" si="0"/>
        <v/>
      </c>
      <c r="F16" s="41" t="str">
        <f t="shared" si="1"/>
        <v/>
      </c>
      <c r="G16" s="41" t="s">
        <v>68</v>
      </c>
      <c r="H16" s="7" t="s">
        <v>138</v>
      </c>
    </row>
    <row r="17" spans="1:8" x14ac:dyDescent="0.35">
      <c r="A17" s="8" t="s">
        <v>30</v>
      </c>
      <c r="B17" s="7" t="s">
        <v>31</v>
      </c>
      <c r="C17" s="41">
        <v>7.5</v>
      </c>
      <c r="D17" s="9" t="s">
        <v>57</v>
      </c>
      <c r="E17" s="41" t="str">
        <f t="shared" si="0"/>
        <v/>
      </c>
      <c r="F17" s="41" t="str">
        <f t="shared" si="1"/>
        <v/>
      </c>
      <c r="G17" s="41" t="s">
        <v>68</v>
      </c>
      <c r="H17" s="7" t="s">
        <v>139</v>
      </c>
    </row>
    <row r="18" spans="1:8" x14ac:dyDescent="0.35">
      <c r="A18" s="70" t="str">
        <f>IF(B18="Please select:","CH-XXX",IF(B18="General Biochemistry","CH-100",IF(B18="General Medicinal Chemistry &amp; Chemical Biology","CH-110",IF(B18="Mathematical Foundations of CS","CH-233",IF(B18="General &amp; Inorganic Chemistry","CH-120",IF(B18="Fundamentals of Earth Sciences","CH-132",IF(B18="Classical Physics","CH-140",IF(B18="Analysis","CH-150",IF(B18="Mathematical Modeling","CH-152",IF(B18="General Electrical Engineering I","CH-210",IF(B18="Mathematical &amp; Physical Foundations of Robotics I","CH-221",IF(B18="Programming in C/C++","CH-230",IF(B18="Introduction to Computer Science","CH-232",IF(B18="General Logistics","CH-241",IF(B18="Introduction to International Business","CH-300",IF(B18="Microeconomics","CH-310",IF(B18="Introduction to the Social Sciences I","CH-320",IF(B18="Introduction to International Relations Theory","CH-330",IF(B18="Essentials of Cognitive Psychology","CH-340",IF(B18="Introduction to Data Science","CH-700",IF(B18="Scientific Programming with Python","SDT-104",IF(B18="Industrial Programming with Python","SDT-105",IF(B18="Introduction to Sustainability ","SUS-101",)))))))))))))))))))))))</f>
        <v>CH-XXX</v>
      </c>
      <c r="B18" s="23" t="s">
        <v>58</v>
      </c>
      <c r="C18" s="42">
        <v>7.5</v>
      </c>
      <c r="D18" s="24" t="s">
        <v>57</v>
      </c>
      <c r="E18" s="42" t="str">
        <f t="shared" si="0"/>
        <v/>
      </c>
      <c r="F18" s="42" t="str">
        <f t="shared" si="1"/>
        <v/>
      </c>
      <c r="G18" s="42" t="s">
        <v>69</v>
      </c>
      <c r="H18" s="23" t="s">
        <v>138</v>
      </c>
    </row>
    <row r="19" spans="1:8" x14ac:dyDescent="0.35">
      <c r="A19" s="70" t="str">
        <f>IF(B19="Please select:","CH-XXX",IF(B19="General Cell Biology","CH-101",IF(B19="General Organic Chemistry","CH-111",IF(B19="Introduction to Biotechnology","CH-121",IF(B19="Environmental Systems &amp; Global Change","CH-133",IF(B19="Modern Physics","CH-141",IF(B19="Linear Algebra","CH-151",IF(B19="Mathematical Modeling","CH-152",IF(B19="General Electrical Engineering II","CH-211",IF(B19="Mathematical &amp; Physical Foundations of Robotics II","CH-222",IF(B19="General Industrial Engineering","CH-240",IF(B19="Algorithms &amp; Data Structures","CH-231",IF(B19="Digital Systems &amp; Computer Architecture","CH-234",IF(B19="Macroeconomics","CH-311",IF(B19="Introduction to Finance &amp; Accounting","CH-301",IF(B19="Introduction to the Social Sciences II","CH-321",IF(B19="Introduction to Modern European History","CH-331",IF(B19="Essentials of Social Psychology","CH-341",IF(B19="Development in JVM Languages","SDT-103",IF(B19="Data Structures &amp; Processing","CH-701",IF(B19="Foundations of Communications and Electronics","CH-212",IF(B19="Core Algorithms &amp; Data Structures","SDT-102",IF(B19="Global Change and Systems Thinking ","SUS-102",)))))))))))))))))))))))</f>
        <v>CH-XXX</v>
      </c>
      <c r="B19" s="23" t="s">
        <v>58</v>
      </c>
      <c r="C19" s="42">
        <v>7.5</v>
      </c>
      <c r="D19" s="24" t="s">
        <v>57</v>
      </c>
      <c r="E19" s="42" t="str">
        <f t="shared" si="0"/>
        <v/>
      </c>
      <c r="F19" s="42" t="str">
        <f t="shared" si="1"/>
        <v/>
      </c>
      <c r="G19" s="42" t="s">
        <v>69</v>
      </c>
      <c r="H19" s="23" t="s">
        <v>139</v>
      </c>
    </row>
    <row r="21" spans="1:8" ht="18.5" x14ac:dyDescent="0.45">
      <c r="B21" s="13" t="s">
        <v>7</v>
      </c>
      <c r="C21" s="13"/>
      <c r="D21" s="13"/>
      <c r="H21" s="14" t="s">
        <v>12</v>
      </c>
    </row>
    <row r="22" spans="1:8" ht="29" x14ac:dyDescent="0.35">
      <c r="A22" s="10" t="s">
        <v>3</v>
      </c>
      <c r="B22" s="11" t="s">
        <v>4</v>
      </c>
      <c r="C22" s="11"/>
      <c r="D22" s="11"/>
      <c r="E22" s="10" t="s">
        <v>2</v>
      </c>
      <c r="F22" s="10" t="s">
        <v>18</v>
      </c>
      <c r="G22" s="10"/>
      <c r="H22" s="10" t="s">
        <v>5</v>
      </c>
    </row>
    <row r="23" spans="1:8" x14ac:dyDescent="0.35">
      <c r="A23" s="82" t="s">
        <v>144</v>
      </c>
      <c r="B23" s="22" t="s">
        <v>145</v>
      </c>
      <c r="C23" s="83">
        <v>5</v>
      </c>
      <c r="D23" s="83" t="s">
        <v>58</v>
      </c>
      <c r="E23" s="84" t="str">
        <f>IF(D23="Earned",C23,"")</f>
        <v/>
      </c>
      <c r="F23" s="84" t="str">
        <f>IF(D23="Planned",C23, "")</f>
        <v/>
      </c>
      <c r="G23" s="84" t="s">
        <v>68</v>
      </c>
      <c r="H23" s="22" t="s">
        <v>23</v>
      </c>
    </row>
    <row r="24" spans="1:8" x14ac:dyDescent="0.35">
      <c r="A24" s="82" t="s">
        <v>146</v>
      </c>
      <c r="B24" s="22" t="s">
        <v>147</v>
      </c>
      <c r="C24" s="83">
        <v>5</v>
      </c>
      <c r="D24" s="83" t="s">
        <v>58</v>
      </c>
      <c r="E24" s="84" t="str">
        <f t="shared" ref="E24:E34" si="2">IF(D24="Earned",C24,"")</f>
        <v/>
      </c>
      <c r="F24" s="84" t="str">
        <f t="shared" ref="F24:F34" si="3">IF(D24="Planned",C24, "")</f>
        <v/>
      </c>
      <c r="G24" s="84" t="s">
        <v>68</v>
      </c>
      <c r="H24" s="22" t="s">
        <v>24</v>
      </c>
    </row>
    <row r="25" spans="1:8" x14ac:dyDescent="0.35">
      <c r="A25" s="82" t="s">
        <v>148</v>
      </c>
      <c r="B25" s="22" t="s">
        <v>149</v>
      </c>
      <c r="C25" s="83">
        <v>5</v>
      </c>
      <c r="D25" s="83" t="s">
        <v>58</v>
      </c>
      <c r="E25" s="84" t="str">
        <f t="shared" si="2"/>
        <v/>
      </c>
      <c r="F25" s="84" t="str">
        <f t="shared" si="3"/>
        <v/>
      </c>
      <c r="G25" s="84" t="s">
        <v>68</v>
      </c>
      <c r="H25" s="22" t="s">
        <v>161</v>
      </c>
    </row>
    <row r="26" spans="1:8" x14ac:dyDescent="0.35">
      <c r="A26" s="82" t="s">
        <v>150</v>
      </c>
      <c r="B26" s="22" t="s">
        <v>151</v>
      </c>
      <c r="C26" s="83">
        <v>5</v>
      </c>
      <c r="D26" s="83" t="s">
        <v>58</v>
      </c>
      <c r="E26" s="84" t="str">
        <f t="shared" si="2"/>
        <v/>
      </c>
      <c r="F26" s="84" t="str">
        <f t="shared" si="3"/>
        <v/>
      </c>
      <c r="G26" s="84" t="s">
        <v>68</v>
      </c>
      <c r="H26" s="22" t="s">
        <v>201</v>
      </c>
    </row>
    <row r="27" spans="1:8" ht="29" x14ac:dyDescent="0.35">
      <c r="A27" s="82" t="s">
        <v>152</v>
      </c>
      <c r="B27" s="22" t="s">
        <v>153</v>
      </c>
      <c r="C27" s="83">
        <v>5</v>
      </c>
      <c r="D27" s="83" t="s">
        <v>58</v>
      </c>
      <c r="E27" s="84" t="str">
        <f t="shared" si="2"/>
        <v/>
      </c>
      <c r="F27" s="84" t="str">
        <f t="shared" si="3"/>
        <v/>
      </c>
      <c r="G27" s="84" t="s">
        <v>68</v>
      </c>
      <c r="H27" s="22" t="s">
        <v>162</v>
      </c>
    </row>
    <row r="28" spans="1:8" ht="29" x14ac:dyDescent="0.35">
      <c r="A28" s="8" t="s">
        <v>154</v>
      </c>
      <c r="B28" s="7" t="s">
        <v>219</v>
      </c>
      <c r="C28" s="78">
        <v>5</v>
      </c>
      <c r="D28" s="9" t="s">
        <v>58</v>
      </c>
      <c r="E28" s="41" t="str">
        <f t="shared" si="2"/>
        <v/>
      </c>
      <c r="F28" s="41" t="str">
        <f t="shared" si="3"/>
        <v/>
      </c>
      <c r="G28" s="41" t="s">
        <v>69</v>
      </c>
      <c r="H28" s="86" t="s">
        <v>24</v>
      </c>
    </row>
    <row r="29" spans="1:8" ht="14.5" customHeight="1" x14ac:dyDescent="0.35">
      <c r="A29" s="8" t="s">
        <v>155</v>
      </c>
      <c r="B29" s="7" t="s">
        <v>156</v>
      </c>
      <c r="C29" s="78">
        <v>5</v>
      </c>
      <c r="D29" s="9" t="s">
        <v>58</v>
      </c>
      <c r="E29" s="41" t="str">
        <f t="shared" si="2"/>
        <v/>
      </c>
      <c r="F29" s="41" t="str">
        <f t="shared" si="3"/>
        <v/>
      </c>
      <c r="G29" s="41" t="s">
        <v>69</v>
      </c>
      <c r="H29" s="7" t="s">
        <v>24</v>
      </c>
    </row>
    <row r="30" spans="1:8" x14ac:dyDescent="0.35">
      <c r="A30" s="82" t="s">
        <v>157</v>
      </c>
      <c r="B30" s="22" t="s">
        <v>158</v>
      </c>
      <c r="C30" s="83">
        <v>5</v>
      </c>
      <c r="D30" s="83" t="s">
        <v>58</v>
      </c>
      <c r="E30" s="84" t="str">
        <f t="shared" si="2"/>
        <v/>
      </c>
      <c r="F30" s="84" t="str">
        <f t="shared" si="3"/>
        <v/>
      </c>
      <c r="G30" s="84" t="s">
        <v>68</v>
      </c>
      <c r="H30" s="22" t="s">
        <v>23</v>
      </c>
    </row>
    <row r="31" spans="1:8" ht="15" thickBot="1" x14ac:dyDescent="0.4">
      <c r="A31" s="79" t="s">
        <v>159</v>
      </c>
      <c r="B31" s="80" t="s">
        <v>160</v>
      </c>
      <c r="C31" s="85">
        <v>5</v>
      </c>
      <c r="D31" s="9" t="s">
        <v>58</v>
      </c>
      <c r="E31" s="41" t="str">
        <f t="shared" si="2"/>
        <v/>
      </c>
      <c r="F31" s="41" t="str">
        <f t="shared" si="3"/>
        <v/>
      </c>
      <c r="G31" s="43" t="s">
        <v>69</v>
      </c>
      <c r="H31" s="80" t="s">
        <v>24</v>
      </c>
    </row>
    <row r="32" spans="1:8" x14ac:dyDescent="0.35">
      <c r="A32" s="50" t="s">
        <v>74</v>
      </c>
      <c r="B32" s="51"/>
      <c r="C32" s="52">
        <v>5</v>
      </c>
      <c r="D32" s="53" t="s">
        <v>58</v>
      </c>
      <c r="E32" s="54" t="str">
        <f t="shared" si="2"/>
        <v/>
      </c>
      <c r="F32" s="54" t="str">
        <f t="shared" si="3"/>
        <v/>
      </c>
      <c r="G32" s="51" t="s">
        <v>69</v>
      </c>
      <c r="H32" s="55" t="s">
        <v>23</v>
      </c>
    </row>
    <row r="33" spans="1:8" x14ac:dyDescent="0.35">
      <c r="A33" s="56" t="s">
        <v>74</v>
      </c>
      <c r="B33" s="23"/>
      <c r="C33" s="24">
        <v>5</v>
      </c>
      <c r="D33" s="57" t="s">
        <v>58</v>
      </c>
      <c r="E33" s="58" t="str">
        <f t="shared" si="2"/>
        <v/>
      </c>
      <c r="F33" s="58" t="str">
        <f t="shared" si="3"/>
        <v/>
      </c>
      <c r="G33" s="23" t="s">
        <v>69</v>
      </c>
      <c r="H33" s="59" t="s">
        <v>24</v>
      </c>
    </row>
    <row r="34" spans="1:8" ht="15" thickBot="1" x14ac:dyDescent="0.4">
      <c r="A34" s="60" t="s">
        <v>74</v>
      </c>
      <c r="B34" s="61"/>
      <c r="C34" s="62">
        <v>5</v>
      </c>
      <c r="D34" s="62" t="s">
        <v>58</v>
      </c>
      <c r="E34" s="63" t="str">
        <f t="shared" si="2"/>
        <v/>
      </c>
      <c r="F34" s="63" t="str">
        <f t="shared" si="3"/>
        <v/>
      </c>
      <c r="G34" s="61" t="s">
        <v>69</v>
      </c>
      <c r="H34" s="64" t="s">
        <v>75</v>
      </c>
    </row>
    <row r="36" spans="1:8" ht="18.5" x14ac:dyDescent="0.45">
      <c r="B36" s="13" t="s">
        <v>70</v>
      </c>
      <c r="C36" s="13"/>
      <c r="D36" s="13"/>
      <c r="H36" s="14" t="s">
        <v>168</v>
      </c>
    </row>
    <row r="37" spans="1:8" ht="29" x14ac:dyDescent="0.35">
      <c r="A37" s="10" t="s">
        <v>3</v>
      </c>
      <c r="B37" s="11" t="s">
        <v>4</v>
      </c>
      <c r="C37" s="11"/>
      <c r="D37" s="11"/>
      <c r="E37" s="10" t="s">
        <v>2</v>
      </c>
      <c r="F37" s="10" t="s">
        <v>18</v>
      </c>
      <c r="G37" s="10"/>
      <c r="H37" s="10" t="s">
        <v>5</v>
      </c>
    </row>
    <row r="38" spans="1:8" x14ac:dyDescent="0.35">
      <c r="A38" s="8" t="s">
        <v>179</v>
      </c>
      <c r="B38" s="7" t="s">
        <v>32</v>
      </c>
      <c r="C38" s="43">
        <v>5</v>
      </c>
      <c r="D38" s="9" t="s">
        <v>58</v>
      </c>
      <c r="E38" s="41" t="str">
        <f>IF(D38="Earned",C38,"")</f>
        <v/>
      </c>
      <c r="F38" s="41" t="str">
        <f>IF(D38="Planned",C38,"")</f>
        <v/>
      </c>
      <c r="G38" s="41" t="s">
        <v>68</v>
      </c>
      <c r="H38" s="7" t="s">
        <v>138</v>
      </c>
    </row>
    <row r="39" spans="1:8" x14ac:dyDescent="0.35">
      <c r="A39" s="8" t="s">
        <v>180</v>
      </c>
      <c r="B39" s="7" t="s">
        <v>33</v>
      </c>
      <c r="C39" s="43">
        <v>5</v>
      </c>
      <c r="D39" s="9" t="s">
        <v>58</v>
      </c>
      <c r="E39" s="41" t="str">
        <f t="shared" ref="E39:E41" si="4">IF(D39="Earned",C39,"")</f>
        <v/>
      </c>
      <c r="F39" s="41" t="str">
        <f t="shared" ref="F39:F41" si="5">IF(D39="Planned",C39,"")</f>
        <v/>
      </c>
      <c r="G39" s="41" t="s">
        <v>68</v>
      </c>
      <c r="H39" s="7" t="s">
        <v>139</v>
      </c>
    </row>
    <row r="40" spans="1:8" x14ac:dyDescent="0.35">
      <c r="A40" s="77" t="s">
        <v>181</v>
      </c>
      <c r="B40" s="77" t="s">
        <v>143</v>
      </c>
      <c r="C40" s="43">
        <v>5</v>
      </c>
      <c r="D40" s="78" t="s">
        <v>58</v>
      </c>
      <c r="E40" s="43" t="str">
        <f t="shared" si="4"/>
        <v/>
      </c>
      <c r="F40" s="43" t="str">
        <f t="shared" si="5"/>
        <v/>
      </c>
      <c r="G40" s="43" t="s">
        <v>68</v>
      </c>
      <c r="H40" s="7" t="s">
        <v>23</v>
      </c>
    </row>
    <row r="41" spans="1:8" x14ac:dyDescent="0.35">
      <c r="A41" s="8" t="s">
        <v>182</v>
      </c>
      <c r="B41" s="7" t="s">
        <v>34</v>
      </c>
      <c r="C41" s="43">
        <v>5</v>
      </c>
      <c r="D41" s="9" t="s">
        <v>58</v>
      </c>
      <c r="E41" s="41" t="str">
        <f t="shared" si="4"/>
        <v/>
      </c>
      <c r="F41" s="41" t="str">
        <f t="shared" si="5"/>
        <v/>
      </c>
      <c r="G41" s="41" t="s">
        <v>68</v>
      </c>
      <c r="H41" s="7" t="s">
        <v>24</v>
      </c>
    </row>
    <row r="44" spans="1:8" ht="18.5" x14ac:dyDescent="0.45">
      <c r="B44" s="13" t="s">
        <v>125</v>
      </c>
      <c r="H44" s="14" t="s">
        <v>126</v>
      </c>
    </row>
    <row r="45" spans="1:8" ht="29" x14ac:dyDescent="0.35">
      <c r="A45" s="10" t="s">
        <v>3</v>
      </c>
      <c r="B45" s="11" t="s">
        <v>4</v>
      </c>
      <c r="C45" s="11"/>
      <c r="D45" s="11"/>
      <c r="E45" s="10" t="s">
        <v>2</v>
      </c>
      <c r="F45" s="10" t="s">
        <v>18</v>
      </c>
      <c r="G45" s="10" t="s">
        <v>67</v>
      </c>
      <c r="H45" s="10" t="s">
        <v>5</v>
      </c>
    </row>
    <row r="46" spans="1:8" x14ac:dyDescent="0.35">
      <c r="A46" s="81" t="str">
        <f>IF(B46="Please select:","CTLA-GER-XX/ CTHU-HUM-XXX",IF(B46="German A1.1-C1","CTLA-GER-XX",IF(B46="Introduction to Philosophical Ethics","CTHU-HUM-001",IF(B46="Introduction to the Philosophy of Science","CTHU-HUM-002",IF(B46="Introduction to Visual Culture","CTHU-HUM-003")))))</f>
        <v>CTLA-GER-XX/ CTHU-HUM-XXX</v>
      </c>
      <c r="B46" s="46" t="s">
        <v>58</v>
      </c>
      <c r="C46" s="48">
        <v>2.5</v>
      </c>
      <c r="D46" s="49" t="s">
        <v>58</v>
      </c>
      <c r="E46" s="48" t="str">
        <f>IF(D46="Earned",C46,"")</f>
        <v/>
      </c>
      <c r="F46" s="48" t="str">
        <f>IF(D46="Planned",C46,"")</f>
        <v/>
      </c>
      <c r="G46" s="48" t="s">
        <v>69</v>
      </c>
      <c r="H46" s="47" t="s">
        <v>138</v>
      </c>
    </row>
    <row r="47" spans="1:8" x14ac:dyDescent="0.35">
      <c r="A47" s="81" t="str">
        <f>IF(B47="Please select:","CTLA-GER-XX/ CTHU-HUM-XXX",IF(B47="German A1.1-C1","CTLA-GER-XX",IF(B47="Introduction to Philosophical Ethics","CTHU-HUM-001",IF(B47="Introduction to the Philosophy of Science","CTHU-HUM-002",IF(B47="Introduction to Visual Culture","CTHU-HUM-003")))))</f>
        <v>CTLA-GER-XX/ CTHU-HUM-XXX</v>
      </c>
      <c r="B47" s="46" t="s">
        <v>58</v>
      </c>
      <c r="C47" s="48">
        <v>2.5</v>
      </c>
      <c r="D47" s="49" t="s">
        <v>58</v>
      </c>
      <c r="E47" s="48" t="str">
        <f t="shared" ref="E47" si="6">IF(D47="Earned",C47,"")</f>
        <v/>
      </c>
      <c r="F47" s="48" t="str">
        <f t="shared" ref="F47" si="7">IF(D47="Planned",C47,"")</f>
        <v/>
      </c>
      <c r="G47" s="48" t="s">
        <v>69</v>
      </c>
      <c r="H47" s="47" t="s">
        <v>139</v>
      </c>
    </row>
    <row r="49" spans="1:8" ht="18.5" x14ac:dyDescent="0.45">
      <c r="B49" s="13" t="s">
        <v>127</v>
      </c>
      <c r="H49" s="14" t="s">
        <v>128</v>
      </c>
    </row>
    <row r="50" spans="1:8" x14ac:dyDescent="0.35">
      <c r="A50" s="8" t="s">
        <v>169</v>
      </c>
      <c r="B50" s="8" t="s">
        <v>71</v>
      </c>
      <c r="C50" s="41">
        <v>2.5</v>
      </c>
      <c r="D50" s="9" t="s">
        <v>58</v>
      </c>
      <c r="E50" s="41" t="str">
        <f t="shared" ref="E50:E54" si="8">IF(D50="Earned",C50,"")</f>
        <v/>
      </c>
      <c r="F50" s="41" t="str">
        <f t="shared" ref="F50:F54" si="9">IF(D50="Planned",C50,"")</f>
        <v/>
      </c>
      <c r="G50" s="41" t="s">
        <v>68</v>
      </c>
      <c r="H50" s="7" t="s">
        <v>23</v>
      </c>
    </row>
    <row r="51" spans="1:8" x14ac:dyDescent="0.35">
      <c r="A51" s="8" t="s">
        <v>170</v>
      </c>
      <c r="B51" s="8" t="s">
        <v>72</v>
      </c>
      <c r="C51" s="41">
        <v>2.5</v>
      </c>
      <c r="D51" s="9" t="s">
        <v>58</v>
      </c>
      <c r="E51" s="41" t="str">
        <f t="shared" si="8"/>
        <v/>
      </c>
      <c r="F51" s="41" t="str">
        <f t="shared" si="9"/>
        <v/>
      </c>
      <c r="G51" s="41" t="s">
        <v>68</v>
      </c>
      <c r="H51" s="7" t="s">
        <v>24</v>
      </c>
    </row>
    <row r="52" spans="1:8" ht="29" x14ac:dyDescent="0.35">
      <c r="A52" s="8" t="s">
        <v>171</v>
      </c>
      <c r="B52" s="7" t="s">
        <v>203</v>
      </c>
      <c r="C52" s="41">
        <v>5</v>
      </c>
      <c r="D52" s="9" t="s">
        <v>58</v>
      </c>
      <c r="E52" s="41" t="str">
        <f t="shared" si="8"/>
        <v/>
      </c>
      <c r="F52" s="41" t="str">
        <f t="shared" si="9"/>
        <v/>
      </c>
      <c r="G52" s="41" t="s">
        <v>68</v>
      </c>
      <c r="H52" s="7" t="s">
        <v>202</v>
      </c>
    </row>
    <row r="53" spans="1:8" ht="29" x14ac:dyDescent="0.35">
      <c r="A53" s="46" t="s">
        <v>172</v>
      </c>
      <c r="B53" s="47" t="s">
        <v>73</v>
      </c>
      <c r="C53" s="48">
        <v>5</v>
      </c>
      <c r="D53" s="49" t="s">
        <v>58</v>
      </c>
      <c r="E53" s="48" t="str">
        <f t="shared" si="8"/>
        <v/>
      </c>
      <c r="F53" s="48" t="str">
        <f t="shared" si="9"/>
        <v/>
      </c>
      <c r="G53" s="48" t="s">
        <v>69</v>
      </c>
      <c r="H53" s="47" t="s">
        <v>23</v>
      </c>
    </row>
    <row r="54" spans="1:8" ht="29" x14ac:dyDescent="0.35">
      <c r="A54" s="46" t="s">
        <v>173</v>
      </c>
      <c r="B54" s="47" t="s">
        <v>204</v>
      </c>
      <c r="C54" s="48">
        <v>5</v>
      </c>
      <c r="D54" s="49" t="s">
        <v>58</v>
      </c>
      <c r="E54" s="48" t="str">
        <f t="shared" si="8"/>
        <v/>
      </c>
      <c r="F54" s="48" t="str">
        <f t="shared" si="9"/>
        <v/>
      </c>
      <c r="G54" s="48" t="s">
        <v>69</v>
      </c>
      <c r="H54" s="47" t="s">
        <v>205</v>
      </c>
    </row>
    <row r="59" spans="1:8" ht="18.5" x14ac:dyDescent="0.45">
      <c r="B59" s="13" t="s">
        <v>8</v>
      </c>
      <c r="C59" s="13"/>
      <c r="D59" s="13"/>
      <c r="H59" s="14" t="s">
        <v>13</v>
      </c>
    </row>
    <row r="60" spans="1:8" ht="29" x14ac:dyDescent="0.35">
      <c r="A60" s="10" t="s">
        <v>3</v>
      </c>
      <c r="B60" s="11" t="s">
        <v>4</v>
      </c>
      <c r="C60" s="11"/>
      <c r="D60" s="11"/>
      <c r="E60" s="10" t="s">
        <v>2</v>
      </c>
      <c r="F60" s="10" t="s">
        <v>18</v>
      </c>
      <c r="G60" s="10"/>
      <c r="H60" s="10" t="s">
        <v>5</v>
      </c>
    </row>
    <row r="61" spans="1:8" x14ac:dyDescent="0.35">
      <c r="A61" s="8" t="s">
        <v>9</v>
      </c>
      <c r="B61" s="7" t="s">
        <v>8</v>
      </c>
      <c r="C61" s="41">
        <v>15</v>
      </c>
      <c r="D61" s="7" t="s">
        <v>58</v>
      </c>
      <c r="E61" s="41" t="str">
        <f>IF(D61="Earned",C61,"")</f>
        <v/>
      </c>
      <c r="F61" s="41" t="str">
        <f>IF(D61="Planned",C61,"")</f>
        <v/>
      </c>
      <c r="G61" s="7" t="s">
        <v>68</v>
      </c>
      <c r="H61" s="7" t="s">
        <v>24</v>
      </c>
    </row>
    <row r="62" spans="1:8" x14ac:dyDescent="0.35">
      <c r="A62" s="8" t="s">
        <v>185</v>
      </c>
      <c r="B62" s="7" t="s">
        <v>186</v>
      </c>
      <c r="C62" s="41">
        <v>0</v>
      </c>
      <c r="D62" s="7" t="s">
        <v>58</v>
      </c>
      <c r="E62" s="41" t="str">
        <f t="shared" ref="E62:E67" si="10">IF(D62="Earned",C62,"")</f>
        <v/>
      </c>
      <c r="F62" s="41" t="str">
        <f t="shared" ref="F62:F67" si="11">IF(D62="Planned",C62,"")</f>
        <v/>
      </c>
      <c r="G62" s="7" t="s">
        <v>68</v>
      </c>
      <c r="H62" s="7" t="s">
        <v>187</v>
      </c>
    </row>
    <row r="63" spans="1:8" x14ac:dyDescent="0.35">
      <c r="A63" s="8" t="s">
        <v>188</v>
      </c>
      <c r="B63" s="7" t="s">
        <v>189</v>
      </c>
      <c r="C63" s="41">
        <v>0</v>
      </c>
      <c r="D63" s="7" t="s">
        <v>58</v>
      </c>
      <c r="E63" s="41" t="str">
        <f t="shared" si="10"/>
        <v/>
      </c>
      <c r="F63" s="41" t="str">
        <f t="shared" si="11"/>
        <v/>
      </c>
      <c r="G63" s="7" t="s">
        <v>68</v>
      </c>
      <c r="H63" s="7" t="s">
        <v>190</v>
      </c>
    </row>
    <row r="64" spans="1:8" x14ac:dyDescent="0.35">
      <c r="A64" s="8" t="s">
        <v>191</v>
      </c>
      <c r="B64" s="7" t="s">
        <v>192</v>
      </c>
      <c r="C64" s="41">
        <v>0</v>
      </c>
      <c r="D64" s="7" t="s">
        <v>58</v>
      </c>
      <c r="E64" s="41" t="str">
        <f t="shared" si="10"/>
        <v/>
      </c>
      <c r="F64" s="41" t="str">
        <f t="shared" si="11"/>
        <v/>
      </c>
      <c r="G64" s="7" t="s">
        <v>68</v>
      </c>
      <c r="H64" s="7" t="s">
        <v>193</v>
      </c>
    </row>
    <row r="65" spans="1:8" x14ac:dyDescent="0.35">
      <c r="A65" s="8" t="s">
        <v>194</v>
      </c>
      <c r="B65" s="7" t="s">
        <v>195</v>
      </c>
      <c r="C65" s="41">
        <v>0</v>
      </c>
      <c r="D65" s="7" t="s">
        <v>58</v>
      </c>
      <c r="E65" s="41" t="str">
        <f t="shared" si="10"/>
        <v/>
      </c>
      <c r="F65" s="41" t="str">
        <f t="shared" si="11"/>
        <v/>
      </c>
      <c r="G65" s="7" t="s">
        <v>68</v>
      </c>
      <c r="H65" s="7" t="s">
        <v>196</v>
      </c>
    </row>
    <row r="66" spans="1:8" x14ac:dyDescent="0.35">
      <c r="A66" s="8" t="s">
        <v>197</v>
      </c>
      <c r="B66" s="7" t="s">
        <v>198</v>
      </c>
      <c r="C66" s="41">
        <v>0</v>
      </c>
      <c r="D66" s="7" t="s">
        <v>58</v>
      </c>
      <c r="E66" s="41" t="str">
        <f t="shared" si="10"/>
        <v/>
      </c>
      <c r="F66" s="41" t="str">
        <f t="shared" si="11"/>
        <v/>
      </c>
      <c r="G66" s="7" t="s">
        <v>69</v>
      </c>
      <c r="H66" s="7" t="s">
        <v>199</v>
      </c>
    </row>
    <row r="67" spans="1:8" x14ac:dyDescent="0.35">
      <c r="A67" s="8" t="s">
        <v>197</v>
      </c>
      <c r="B67" s="7" t="s">
        <v>200</v>
      </c>
      <c r="C67" s="41">
        <v>0</v>
      </c>
      <c r="D67" s="7" t="s">
        <v>58</v>
      </c>
      <c r="E67" s="41" t="str">
        <f t="shared" si="10"/>
        <v/>
      </c>
      <c r="F67" s="41" t="str">
        <f t="shared" si="11"/>
        <v/>
      </c>
      <c r="G67" s="7" t="s">
        <v>69</v>
      </c>
      <c r="H67" s="7" t="s">
        <v>199</v>
      </c>
    </row>
    <row r="68" spans="1:8" ht="17.25" customHeight="1" x14ac:dyDescent="0.35"/>
    <row r="69" spans="1:8" ht="15.75" customHeight="1" x14ac:dyDescent="0.45">
      <c r="B69" s="13" t="s">
        <v>10</v>
      </c>
      <c r="C69" s="13"/>
      <c r="D69" s="13"/>
      <c r="H69" s="14" t="s">
        <v>13</v>
      </c>
    </row>
    <row r="70" spans="1:8" ht="29" x14ac:dyDescent="0.35">
      <c r="A70" s="10" t="s">
        <v>3</v>
      </c>
      <c r="B70" s="11" t="s">
        <v>4</v>
      </c>
      <c r="C70" s="11"/>
      <c r="D70" s="11"/>
      <c r="E70" s="10" t="s">
        <v>2</v>
      </c>
      <c r="F70" s="10" t="s">
        <v>18</v>
      </c>
      <c r="G70" s="10"/>
      <c r="H70" s="10" t="s">
        <v>5</v>
      </c>
    </row>
    <row r="71" spans="1:8" x14ac:dyDescent="0.35">
      <c r="A71" s="8" t="s">
        <v>165</v>
      </c>
      <c r="B71" s="7" t="s">
        <v>25</v>
      </c>
      <c r="C71" s="9">
        <v>5</v>
      </c>
      <c r="D71" s="9" t="s">
        <v>58</v>
      </c>
      <c r="E71" s="41" t="str">
        <f t="shared" ref="E71:E73" si="12">IF(D71="Earned",C71,"")</f>
        <v/>
      </c>
      <c r="F71" s="43" t="str">
        <f t="shared" ref="F71:F73" si="13">IF(D71="Planned",C71,"")</f>
        <v/>
      </c>
      <c r="G71" s="43" t="s">
        <v>69</v>
      </c>
      <c r="H71" s="7" t="s">
        <v>62</v>
      </c>
    </row>
    <row r="72" spans="1:8" x14ac:dyDescent="0.35">
      <c r="A72" s="8" t="s">
        <v>165</v>
      </c>
      <c r="B72" s="7" t="s">
        <v>25</v>
      </c>
      <c r="C72" s="9">
        <v>5</v>
      </c>
      <c r="D72" s="9" t="s">
        <v>58</v>
      </c>
      <c r="E72" s="41" t="str">
        <f t="shared" si="12"/>
        <v/>
      </c>
      <c r="F72" s="43" t="str">
        <f t="shared" si="13"/>
        <v/>
      </c>
      <c r="G72" s="43" t="s">
        <v>69</v>
      </c>
      <c r="H72" s="7" t="s">
        <v>62</v>
      </c>
    </row>
    <row r="73" spans="1:8" x14ac:dyDescent="0.35">
      <c r="A73" s="8" t="s">
        <v>165</v>
      </c>
      <c r="B73" s="7" t="s">
        <v>25</v>
      </c>
      <c r="C73" s="9">
        <v>5</v>
      </c>
      <c r="D73" s="9" t="s">
        <v>58</v>
      </c>
      <c r="E73" s="43" t="str">
        <f t="shared" si="12"/>
        <v/>
      </c>
      <c r="F73" s="43" t="str">
        <f t="shared" si="13"/>
        <v/>
      </c>
      <c r="G73" s="43" t="s">
        <v>69</v>
      </c>
      <c r="H73" s="7" t="s">
        <v>62</v>
      </c>
    </row>
    <row r="75" spans="1:8" ht="18.5" x14ac:dyDescent="0.45">
      <c r="B75" s="13" t="s">
        <v>11</v>
      </c>
      <c r="C75" s="13"/>
      <c r="D75" s="13"/>
      <c r="H75" s="14" t="s">
        <v>13</v>
      </c>
    </row>
    <row r="76" spans="1:8" ht="29" x14ac:dyDescent="0.35">
      <c r="A76" s="10" t="s">
        <v>3</v>
      </c>
      <c r="B76" s="11" t="s">
        <v>4</v>
      </c>
      <c r="C76" s="11"/>
      <c r="D76" s="11"/>
      <c r="E76" s="10" t="s">
        <v>2</v>
      </c>
      <c r="F76" s="10" t="s">
        <v>18</v>
      </c>
      <c r="G76" s="10"/>
      <c r="H76" s="10" t="s">
        <v>5</v>
      </c>
    </row>
    <row r="77" spans="1:8" x14ac:dyDescent="0.35">
      <c r="A77" s="8" t="s">
        <v>166</v>
      </c>
      <c r="B77" s="7" t="s">
        <v>15</v>
      </c>
      <c r="C77" s="41">
        <v>12</v>
      </c>
      <c r="D77" s="9" t="s">
        <v>58</v>
      </c>
      <c r="E77" s="41" t="str">
        <f>IF(D77="Earned",C77,"")</f>
        <v/>
      </c>
      <c r="F77" s="41" t="str">
        <f>IF(D77="Planned",C77,"")</f>
        <v/>
      </c>
      <c r="G77" s="41" t="s">
        <v>68</v>
      </c>
      <c r="H77" s="7" t="s">
        <v>24</v>
      </c>
    </row>
    <row r="78" spans="1:8" x14ac:dyDescent="0.35">
      <c r="A78" s="8" t="s">
        <v>167</v>
      </c>
      <c r="B78" s="7" t="s">
        <v>16</v>
      </c>
      <c r="C78" s="41">
        <v>3</v>
      </c>
      <c r="D78" s="9" t="s">
        <v>58</v>
      </c>
      <c r="E78" s="41" t="str">
        <f>IF(D78="Earned",C78,"")</f>
        <v/>
      </c>
      <c r="F78" s="41" t="str">
        <f>IF(D78="Planned",C78,"")</f>
        <v/>
      </c>
      <c r="G78" s="41" t="s">
        <v>68</v>
      </c>
      <c r="H78" s="7" t="s">
        <v>24</v>
      </c>
    </row>
    <row r="82" spans="1:15" x14ac:dyDescent="0.35">
      <c r="A82" s="14" t="s">
        <v>19</v>
      </c>
      <c r="B82" s="16">
        <f>SUM(E14:E80)</f>
        <v>0</v>
      </c>
      <c r="C82" s="16"/>
      <c r="D82" s="16"/>
      <c r="E82" s="14" t="s">
        <v>20</v>
      </c>
      <c r="H82" s="16">
        <f>SUM(F14:F80)</f>
        <v>0</v>
      </c>
    </row>
    <row r="83" spans="1:15" ht="18.5" x14ac:dyDescent="0.45">
      <c r="I83" s="17" t="s">
        <v>21</v>
      </c>
      <c r="J83" s="40">
        <f>SUM(B82+H82)</f>
        <v>0</v>
      </c>
    </row>
    <row r="84" spans="1:15" ht="14.5" customHeight="1" thickBot="1" x14ac:dyDescent="0.4">
      <c r="I84" s="17"/>
      <c r="J84" s="18"/>
    </row>
    <row r="85" spans="1:15" x14ac:dyDescent="0.35">
      <c r="I85" s="19" t="s">
        <v>35</v>
      </c>
      <c r="J85" s="20">
        <f>H82/30</f>
        <v>0</v>
      </c>
      <c r="K85" s="89" t="s">
        <v>59</v>
      </c>
      <c r="L85" s="90"/>
      <c r="M85" s="90"/>
      <c r="N85" s="90"/>
      <c r="O85" s="91"/>
    </row>
    <row r="86" spans="1:15" x14ac:dyDescent="0.35">
      <c r="I86" s="17"/>
      <c r="J86" s="18"/>
      <c r="K86" s="95"/>
      <c r="L86" s="96"/>
      <c r="M86" s="96"/>
      <c r="N86" s="96"/>
      <c r="O86" s="97"/>
    </row>
    <row r="87" spans="1:15" ht="18.5" x14ac:dyDescent="0.45">
      <c r="B87" s="13" t="s">
        <v>42</v>
      </c>
      <c r="C87" s="13"/>
      <c r="D87" s="13"/>
      <c r="E87" s="21" t="s">
        <v>14</v>
      </c>
      <c r="F87" s="15"/>
      <c r="G87" s="15"/>
      <c r="K87" s="95"/>
      <c r="L87" s="96"/>
      <c r="M87" s="96"/>
      <c r="N87" s="96"/>
      <c r="O87" s="97"/>
    </row>
    <row r="88" spans="1:15" ht="29" x14ac:dyDescent="0.35">
      <c r="A88" s="10" t="s">
        <v>3</v>
      </c>
      <c r="B88" s="11" t="s">
        <v>4</v>
      </c>
      <c r="C88" s="11"/>
      <c r="D88" s="11"/>
      <c r="E88" s="10" t="s">
        <v>2</v>
      </c>
      <c r="F88" s="10" t="s">
        <v>18</v>
      </c>
      <c r="G88" s="10"/>
      <c r="H88" s="10" t="s">
        <v>5</v>
      </c>
      <c r="K88" s="95"/>
      <c r="L88" s="96"/>
      <c r="M88" s="96"/>
      <c r="N88" s="96"/>
      <c r="O88" s="97"/>
    </row>
    <row r="89" spans="1:15" x14ac:dyDescent="0.35">
      <c r="A89" s="8"/>
      <c r="B89" s="7"/>
      <c r="C89" s="7"/>
      <c r="D89" s="7"/>
      <c r="E89" s="9"/>
      <c r="F89" s="9"/>
      <c r="G89" s="9"/>
      <c r="H89" s="7"/>
      <c r="K89" s="95"/>
      <c r="L89" s="96"/>
      <c r="M89" s="96"/>
      <c r="N89" s="96"/>
      <c r="O89" s="97"/>
    </row>
    <row r="90" spans="1:15" ht="15" thickBot="1" x14ac:dyDescent="0.4">
      <c r="A90" s="8"/>
      <c r="B90" s="7"/>
      <c r="C90" s="7"/>
      <c r="D90" s="7"/>
      <c r="E90" s="9"/>
      <c r="F90" s="9"/>
      <c r="G90" s="9"/>
      <c r="H90" s="7"/>
      <c r="K90" s="92"/>
      <c r="L90" s="93"/>
      <c r="M90" s="93"/>
      <c r="N90" s="93"/>
      <c r="O90" s="94"/>
    </row>
    <row r="91" spans="1:15" ht="14.5" customHeight="1" thickBot="1" x14ac:dyDescent="0.4">
      <c r="A91" s="8"/>
      <c r="B91" s="7"/>
      <c r="C91" s="7"/>
      <c r="D91" s="7"/>
      <c r="E91" s="9"/>
      <c r="F91" s="9"/>
      <c r="G91" s="9"/>
      <c r="H91" s="7"/>
    </row>
    <row r="92" spans="1:15" x14ac:dyDescent="0.35">
      <c r="A92" s="8"/>
      <c r="B92" s="7"/>
      <c r="C92" s="7"/>
      <c r="D92" s="7"/>
      <c r="E92" s="9"/>
      <c r="F92" s="9"/>
      <c r="G92" s="9"/>
      <c r="H92" s="7"/>
      <c r="K92" s="89" t="s">
        <v>184</v>
      </c>
      <c r="L92" s="90"/>
      <c r="M92" s="90"/>
      <c r="N92" s="90"/>
      <c r="O92" s="91"/>
    </row>
    <row r="93" spans="1:15" ht="15" thickBot="1" x14ac:dyDescent="0.4">
      <c r="A93" s="8"/>
      <c r="B93" s="7"/>
      <c r="C93" s="7"/>
      <c r="D93" s="7"/>
      <c r="E93" s="9"/>
      <c r="F93" s="9"/>
      <c r="G93" s="9"/>
      <c r="H93" s="7"/>
      <c r="K93" s="92"/>
      <c r="L93" s="93"/>
      <c r="M93" s="93"/>
      <c r="N93" s="93"/>
      <c r="O93" s="94"/>
    </row>
    <row r="94" spans="1:15" x14ac:dyDescent="0.35">
      <c r="A94" s="8"/>
      <c r="B94" s="7"/>
      <c r="C94" s="7"/>
      <c r="D94" s="7"/>
      <c r="E94" s="9"/>
      <c r="F94" s="9"/>
      <c r="G94" s="9"/>
      <c r="H94" s="7"/>
    </row>
    <row r="95" spans="1:15" x14ac:dyDescent="0.35">
      <c r="A95" s="8"/>
      <c r="B95" s="7"/>
      <c r="C95" s="7"/>
      <c r="D95" s="7"/>
      <c r="E95" s="9"/>
      <c r="F95" s="9"/>
      <c r="G95" s="9"/>
      <c r="H95" s="7"/>
    </row>
    <row r="96" spans="1:15" x14ac:dyDescent="0.35">
      <c r="A96" s="8"/>
      <c r="B96" s="7"/>
      <c r="C96" s="7"/>
      <c r="D96" s="7"/>
      <c r="E96" s="9"/>
      <c r="F96" s="9"/>
      <c r="G96" s="9"/>
      <c r="H96" s="7"/>
    </row>
    <row r="97" spans="1:8" x14ac:dyDescent="0.35">
      <c r="A97" s="8"/>
      <c r="B97" s="7"/>
      <c r="C97" s="7"/>
      <c r="D97" s="7"/>
      <c r="E97" s="9"/>
      <c r="F97" s="9"/>
      <c r="G97" s="9"/>
      <c r="H97" s="7"/>
    </row>
  </sheetData>
  <sortState xmlns:xlrd2="http://schemas.microsoft.com/office/spreadsheetml/2017/richdata2" ref="A14:H19">
    <sortCondition descending="1" ref="H14"/>
  </sortState>
  <mergeCells count="10">
    <mergeCell ref="B1:D1"/>
    <mergeCell ref="K92:O93"/>
    <mergeCell ref="K85:O90"/>
    <mergeCell ref="H2:I2"/>
    <mergeCell ref="A9:J10"/>
    <mergeCell ref="A6:J6"/>
    <mergeCell ref="A7:J7"/>
    <mergeCell ref="A8:J8"/>
    <mergeCell ref="A5:J5"/>
    <mergeCell ref="B2:D2"/>
  </mergeCells>
  <conditionalFormatting sqref="J83">
    <cfRule type="cellIs" dxfId="2" priority="1" stopIfTrue="1" operator="lessThan">
      <formula>180</formula>
    </cfRule>
    <cfRule type="cellIs" dxfId="1" priority="2" operator="lessThan">
      <formula>180</formula>
    </cfRule>
    <cfRule type="cellIs" dxfId="0" priority="3" operator="lessThan">
      <formula>180</formula>
    </cfRule>
  </conditionalFormatting>
  <dataValidations count="7">
    <dataValidation type="list" allowBlank="1" showInputMessage="1" showErrorMessage="1" sqref="D24 D40 D31" xr:uid="{43FD0227-5D11-42B7-A318-6A0D6EB9A9F1}">
      <formula1>"Please select:, Earned, Planned, N/A,"</formula1>
    </dataValidation>
    <dataValidation type="list" allowBlank="1" showInputMessage="1" showErrorMessage="1" sqref="D71:D73 D25:D30 D23 D41 D38:D39 D32:D34" xr:uid="{E8749D53-0ECA-44AD-A135-C2BE21B16E0B}">
      <formula1>"Please select:, Earned, Planned, "</formula1>
    </dataValidation>
    <dataValidation type="list" allowBlank="1" showInputMessage="1" showErrorMessage="1" sqref="D14:D19" xr:uid="{AB33343F-A0E5-4FA3-916B-7DAF38275AC3}">
      <formula1>"Please select: , Earned, Planned, "</formula1>
    </dataValidation>
    <dataValidation type="list" allowBlank="1" showInputMessage="1" showErrorMessage="1" sqref="D61:D67 D77:D78 D46:D54" xr:uid="{CE997C16-9A75-4DD0-96B5-A4D1A45CC38E}">
      <formula1>"Please select:, Earned, Planned,"</formula1>
    </dataValidation>
    <dataValidation allowBlank="1" showErrorMessage="1" sqref="A18:A19" xr:uid="{3D769482-AB87-422D-A6A3-BEB467AE1191}"/>
    <dataValidation type="list" allowBlank="1" showInputMessage="1" showErrorMessage="1" sqref="B47" xr:uid="{72E9CB7B-84CE-45BA-AB2A-B9DBBFCB0594}">
      <formula1>"Please select:, German A1.1-C1,  Introduction to Philosophical Ethics,  Introduction to Visual Culture,"</formula1>
    </dataValidation>
    <dataValidation type="list" allowBlank="1" showInputMessage="1" showErrorMessage="1" sqref="B46" xr:uid="{13BB0622-2918-4DF3-9264-8BEE7FC4C1C8}">
      <formula1>"Please select:, German A1.1-C1,  Introduction to the Philosophy of Science, "</formula1>
    </dataValidation>
  </dataValidations>
  <pageMargins left="0.7" right="0.7" top="0.75" bottom="0.75" header="0.3" footer="0.3"/>
  <pageSetup paperSize="9" scale="65" fitToHeight="0"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423A6079-7D00-43EA-A879-EEDFD6F225ED}">
          <x14:formula1>
            <xm:f>Lists!$D$2:$D$20</xm:f>
          </x14:formula1>
          <xm:sqref>B19</xm:sqref>
        </x14:dataValidation>
        <x14:dataValidation type="list" allowBlank="1" showInputMessage="1" showErrorMessage="1" xr:uid="{2EC0325D-4962-4CB9-BEC6-EA1133074EA7}">
          <x14:formula1>
            <xm:f>Lists!$B$2:$B$20</xm:f>
          </x14:formula1>
          <xm:sqref>B18</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66D81-E7BF-453C-B0B8-ACB036FB2EC4}">
  <dimension ref="A1:I17"/>
  <sheetViews>
    <sheetView topLeftCell="A7" workbookViewId="0">
      <selection activeCell="B22" sqref="B22"/>
    </sheetView>
  </sheetViews>
  <sheetFormatPr defaultRowHeight="14.5" x14ac:dyDescent="0.35"/>
  <cols>
    <col min="1" max="1" width="12.6328125" customWidth="1"/>
    <col min="2" max="2" width="35.453125" customWidth="1"/>
    <col min="3" max="3" width="9.1796875" customWidth="1"/>
    <col min="4" max="4" width="38.81640625" customWidth="1"/>
    <col min="6" max="6" width="32.36328125" customWidth="1"/>
    <col min="8" max="8" width="35.453125" customWidth="1"/>
    <col min="9" max="9" width="31.453125" customWidth="1"/>
  </cols>
  <sheetData>
    <row r="1" spans="1:9" x14ac:dyDescent="0.35">
      <c r="A1" t="s">
        <v>84</v>
      </c>
      <c r="B1" t="s">
        <v>85</v>
      </c>
      <c r="C1" t="s">
        <v>86</v>
      </c>
      <c r="D1" t="s">
        <v>87</v>
      </c>
      <c r="F1" t="s">
        <v>88</v>
      </c>
      <c r="H1" t="s">
        <v>89</v>
      </c>
      <c r="I1" t="s">
        <v>90</v>
      </c>
    </row>
    <row r="2" spans="1:9" x14ac:dyDescent="0.35">
      <c r="A2" t="s">
        <v>22</v>
      </c>
      <c r="B2" t="s">
        <v>58</v>
      </c>
      <c r="C2" t="s">
        <v>22</v>
      </c>
      <c r="D2" t="s">
        <v>58</v>
      </c>
      <c r="F2" t="s">
        <v>176</v>
      </c>
      <c r="H2" t="s">
        <v>129</v>
      </c>
      <c r="I2" t="s">
        <v>129</v>
      </c>
    </row>
    <row r="3" spans="1:9" x14ac:dyDescent="0.35">
      <c r="A3" t="s">
        <v>29</v>
      </c>
      <c r="B3" t="s">
        <v>28</v>
      </c>
      <c r="C3" t="s">
        <v>91</v>
      </c>
      <c r="D3" t="s">
        <v>92</v>
      </c>
      <c r="F3" t="s">
        <v>130</v>
      </c>
      <c r="H3" t="s">
        <v>130</v>
      </c>
      <c r="I3" t="s">
        <v>130</v>
      </c>
    </row>
    <row r="4" spans="1:9" x14ac:dyDescent="0.35">
      <c r="A4" t="s">
        <v>77</v>
      </c>
      <c r="B4" t="s">
        <v>78</v>
      </c>
      <c r="C4" t="s">
        <v>79</v>
      </c>
      <c r="D4" t="s">
        <v>80</v>
      </c>
      <c r="F4" t="s">
        <v>131</v>
      </c>
      <c r="H4" t="s">
        <v>137</v>
      </c>
      <c r="I4" t="s">
        <v>137</v>
      </c>
    </row>
    <row r="5" spans="1:9" x14ac:dyDescent="0.35">
      <c r="A5" t="s">
        <v>94</v>
      </c>
      <c r="B5" t="s">
        <v>95</v>
      </c>
      <c r="C5" t="s">
        <v>96</v>
      </c>
      <c r="D5" t="s">
        <v>97</v>
      </c>
      <c r="F5" t="s">
        <v>132</v>
      </c>
      <c r="H5" t="s">
        <v>135</v>
      </c>
      <c r="I5" t="s">
        <v>135</v>
      </c>
    </row>
    <row r="6" spans="1:9" x14ac:dyDescent="0.35">
      <c r="A6" t="s">
        <v>114</v>
      </c>
      <c r="B6" t="s">
        <v>117</v>
      </c>
      <c r="C6" t="s">
        <v>211</v>
      </c>
      <c r="D6" t="s">
        <v>98</v>
      </c>
      <c r="F6" t="s">
        <v>133</v>
      </c>
    </row>
    <row r="7" spans="1:9" x14ac:dyDescent="0.35">
      <c r="A7" t="s">
        <v>207</v>
      </c>
      <c r="B7" t="s">
        <v>208</v>
      </c>
      <c r="C7" t="s">
        <v>119</v>
      </c>
      <c r="D7" t="s">
        <v>121</v>
      </c>
      <c r="F7" t="s">
        <v>177</v>
      </c>
    </row>
    <row r="8" spans="1:9" x14ac:dyDescent="0.35">
      <c r="A8" t="s">
        <v>209</v>
      </c>
      <c r="B8" t="s">
        <v>210</v>
      </c>
      <c r="C8" t="s">
        <v>212</v>
      </c>
      <c r="D8" t="s">
        <v>213</v>
      </c>
      <c r="F8" t="s">
        <v>134</v>
      </c>
    </row>
    <row r="9" spans="1:9" x14ac:dyDescent="0.35">
      <c r="A9" t="s">
        <v>99</v>
      </c>
      <c r="B9" t="s">
        <v>100</v>
      </c>
      <c r="C9" t="s">
        <v>214</v>
      </c>
      <c r="D9" t="s">
        <v>215</v>
      </c>
      <c r="F9" t="s">
        <v>178</v>
      </c>
    </row>
    <row r="10" spans="1:9" x14ac:dyDescent="0.35">
      <c r="A10" t="s">
        <v>163</v>
      </c>
      <c r="B10" t="s">
        <v>164</v>
      </c>
      <c r="C10" t="s">
        <v>101</v>
      </c>
      <c r="D10" t="s">
        <v>102</v>
      </c>
      <c r="F10" t="s">
        <v>93</v>
      </c>
    </row>
    <row r="11" spans="1:9" x14ac:dyDescent="0.35">
      <c r="A11" t="s">
        <v>105</v>
      </c>
      <c r="B11" t="s">
        <v>106</v>
      </c>
      <c r="C11" t="s">
        <v>103</v>
      </c>
      <c r="D11" t="s">
        <v>104</v>
      </c>
      <c r="F11" t="s">
        <v>135</v>
      </c>
    </row>
    <row r="12" spans="1:9" x14ac:dyDescent="0.35">
      <c r="A12" t="s">
        <v>115</v>
      </c>
      <c r="B12" t="s">
        <v>118</v>
      </c>
      <c r="C12" t="s">
        <v>109</v>
      </c>
      <c r="D12" t="s">
        <v>110</v>
      </c>
      <c r="F12" t="s">
        <v>136</v>
      </c>
    </row>
    <row r="13" spans="1:9" x14ac:dyDescent="0.35">
      <c r="A13" s="87" t="s">
        <v>107</v>
      </c>
      <c r="B13" s="87" t="s">
        <v>108</v>
      </c>
      <c r="C13" t="s">
        <v>120</v>
      </c>
      <c r="D13" t="s">
        <v>123</v>
      </c>
    </row>
    <row r="14" spans="1:9" x14ac:dyDescent="0.35">
      <c r="A14" s="15" t="s">
        <v>222</v>
      </c>
      <c r="B14" s="15" t="s">
        <v>223</v>
      </c>
      <c r="C14" s="87" t="s">
        <v>111</v>
      </c>
      <c r="D14" s="87" t="s">
        <v>112</v>
      </c>
    </row>
    <row r="15" spans="1:9" x14ac:dyDescent="0.35">
      <c r="C15" s="87" t="s">
        <v>216</v>
      </c>
      <c r="D15" s="87" t="s">
        <v>122</v>
      </c>
    </row>
    <row r="16" spans="1:9" x14ac:dyDescent="0.35">
      <c r="A16" s="88"/>
      <c r="B16" s="88"/>
      <c r="C16" s="87" t="s">
        <v>174</v>
      </c>
      <c r="D16" s="87" t="s">
        <v>175</v>
      </c>
    </row>
    <row r="17" spans="3:4" x14ac:dyDescent="0.35">
      <c r="C17" s="15" t="s">
        <v>224</v>
      </c>
      <c r="D17" s="15" t="s">
        <v>225</v>
      </c>
    </row>
  </sheetData>
  <pageMargins left="0.7" right="0.7" top="0.75" bottom="0.75" header="0.3" footer="0.3"/>
  <tableParts count="4">
    <tablePart r:id="rId1"/>
    <tablePart r:id="rId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C40DB-BDCF-4242-9A64-D51404E1CDA7}">
  <dimension ref="A1:J25"/>
  <sheetViews>
    <sheetView topLeftCell="A11" zoomScale="90" zoomScaleNormal="90" workbookViewId="0">
      <selection activeCell="G18" sqref="G18"/>
    </sheetView>
  </sheetViews>
  <sheetFormatPr defaultRowHeight="14.5" x14ac:dyDescent="0.35"/>
  <cols>
    <col min="1" max="1" width="17.81640625" customWidth="1"/>
    <col min="2" max="2" width="39" customWidth="1"/>
    <col min="5" max="5" width="12.1796875" customWidth="1"/>
    <col min="7" max="7" width="32.1796875" customWidth="1"/>
  </cols>
  <sheetData>
    <row r="1" spans="1:5" ht="18.5" x14ac:dyDescent="0.45">
      <c r="A1" s="107" t="s">
        <v>76</v>
      </c>
      <c r="B1" s="107"/>
      <c r="C1" s="107"/>
      <c r="D1" s="107"/>
      <c r="E1" s="107"/>
    </row>
    <row r="2" spans="1:5" x14ac:dyDescent="0.35">
      <c r="A2" s="14" t="s">
        <v>63</v>
      </c>
      <c r="B2" s="14" t="s">
        <v>64</v>
      </c>
      <c r="C2" s="14" t="s">
        <v>55</v>
      </c>
      <c r="D2" s="14" t="s">
        <v>67</v>
      </c>
      <c r="E2" s="14" t="s">
        <v>5</v>
      </c>
    </row>
    <row r="3" spans="1:5" x14ac:dyDescent="0.35">
      <c r="A3" s="71" t="str">
        <f>'Study Plan'!A16</f>
        <v>CH-110</v>
      </c>
      <c r="B3" s="65" t="str">
        <f>'Study Plan'!B16</f>
        <v>General Medicinal Chemistry &amp; Chemical Biology</v>
      </c>
      <c r="C3" s="65">
        <v>7.5</v>
      </c>
      <c r="D3" s="65" t="s">
        <v>68</v>
      </c>
      <c r="E3" s="65" t="s">
        <v>138</v>
      </c>
    </row>
    <row r="4" spans="1:5" x14ac:dyDescent="0.35">
      <c r="A4" s="71" t="str">
        <f>'Study Plan'!A14</f>
        <v>CH-100</v>
      </c>
      <c r="B4" s="65" t="str">
        <f>'Study Plan'!B14</f>
        <v>General Biochemistry</v>
      </c>
      <c r="C4" s="65">
        <v>7.5</v>
      </c>
      <c r="D4" s="65" t="s">
        <v>68</v>
      </c>
      <c r="E4" s="65" t="s">
        <v>138</v>
      </c>
    </row>
    <row r="5" spans="1:5" x14ac:dyDescent="0.35">
      <c r="A5" s="66" t="str">
        <f>'Study Plan'!A18</f>
        <v>CH-XXX</v>
      </c>
      <c r="B5" s="66" t="str">
        <f>'Study Plan'!B18</f>
        <v>Please select:</v>
      </c>
      <c r="C5" s="67">
        <v>7.5</v>
      </c>
      <c r="D5" s="67" t="s">
        <v>69</v>
      </c>
      <c r="E5" s="67" t="s">
        <v>138</v>
      </c>
    </row>
    <row r="6" spans="1:5" x14ac:dyDescent="0.35">
      <c r="A6" s="71" t="str">
        <f>'Study Plan'!A17</f>
        <v>CH-111</v>
      </c>
      <c r="B6" s="65" t="str">
        <f>'Study Plan'!B17</f>
        <v>General Organic Chemistry</v>
      </c>
      <c r="C6" s="65">
        <v>7.5</v>
      </c>
      <c r="D6" s="65" t="s">
        <v>68</v>
      </c>
      <c r="E6" s="65" t="s">
        <v>139</v>
      </c>
    </row>
    <row r="7" spans="1:5" x14ac:dyDescent="0.35">
      <c r="A7" s="71" t="str">
        <f>'Study Plan'!A15</f>
        <v>CH-101</v>
      </c>
      <c r="B7" s="65" t="str">
        <f>'Study Plan'!B15</f>
        <v>General Cell Biology</v>
      </c>
      <c r="C7" s="65">
        <v>7.5</v>
      </c>
      <c r="D7" s="65" t="s">
        <v>68</v>
      </c>
      <c r="E7" s="65" t="s">
        <v>139</v>
      </c>
    </row>
    <row r="8" spans="1:5" x14ac:dyDescent="0.35">
      <c r="A8" s="66" t="str">
        <f>'Study Plan'!A19</f>
        <v>CH-XXX</v>
      </c>
      <c r="B8" s="66" t="str">
        <f>'Study Plan'!B19</f>
        <v>Please select:</v>
      </c>
      <c r="C8" s="67">
        <v>7.5</v>
      </c>
      <c r="D8" s="67" t="s">
        <v>69</v>
      </c>
      <c r="E8" s="67" t="s">
        <v>139</v>
      </c>
    </row>
    <row r="10" spans="1:5" x14ac:dyDescent="0.35">
      <c r="A10" t="s">
        <v>124</v>
      </c>
      <c r="D10" s="68" t="str">
        <f>IF((A5="CH-120")*(A8="CH-121"),"BCCB or CBT",IF(A5="CH-120","BCCB",IF((A5="CH-132")*(A8="CH-133"),"Earth Sciences or BCCB",IF((A5="CH-140")*(A8="CH-141"),"Physics or BCCB",IF((A5="CH-210")*(A8="CH-211"),"ECE or BCCB",IF((A5="CH-221")*(A8="CH-222"),"RIS or BCCB",IF((A5="CH-241")*(A8="CH-240"),"IEM or BCCB",IF((A5="CH-300")*(A8="CH-301"),"IBA or BCCB",IF((A5="CH-330")*(A8="CH-331"),"IRPH or BCCB",IF((A5="CH-340")*(A8="CH-341"),"ISCP or BCCB",IF((A5="CH-700")*(A8="CH-701"),"Data Science or BCCB",IF((A5="SUS-101")*(A8="SUS-102"),"Sustainability or BCCB","BCCB"))))))))))))</f>
        <v>BCCB</v>
      </c>
    </row>
    <row r="12" spans="1:5" x14ac:dyDescent="0.35">
      <c r="A12" t="s">
        <v>81</v>
      </c>
      <c r="D12" s="68" t="str">
        <f>IF(A5="CH-120","CBT or BCCB",IF(A5="CH-330","IRPH",IF(A5="CH-340","ISCP","NONE")))</f>
        <v>NONE</v>
      </c>
    </row>
    <row r="14" spans="1:5" x14ac:dyDescent="0.35">
      <c r="A14" t="s">
        <v>82</v>
      </c>
      <c r="D14" s="68" t="str">
        <f>IF((A5="CH-120")*(A8="CH-121"),"BCCB or CBT",IF(A5="CH-120", "BCCB",IF((A5="CH-330")*(A8="CH-331"),"IRPH",IF((A5="CH-340")*(A8="CH-341"),"ISCP","NONE"))))</f>
        <v>NONE</v>
      </c>
    </row>
    <row r="17" spans="1:10" ht="18.5" x14ac:dyDescent="0.45">
      <c r="A17" s="107" t="s">
        <v>83</v>
      </c>
      <c r="B17" s="107"/>
      <c r="C17" s="107"/>
      <c r="D17" s="107"/>
      <c r="E17" s="107"/>
    </row>
    <row r="18" spans="1:10" x14ac:dyDescent="0.35">
      <c r="A18" s="14" t="s">
        <v>63</v>
      </c>
      <c r="B18" s="14" t="s">
        <v>64</v>
      </c>
      <c r="C18" s="14" t="s">
        <v>55</v>
      </c>
      <c r="D18" s="14" t="s">
        <v>67</v>
      </c>
      <c r="E18" s="14" t="s">
        <v>5</v>
      </c>
    </row>
    <row r="19" spans="1:10" x14ac:dyDescent="0.35">
      <c r="A19" s="72" t="str">
        <f>'Study Plan'!A38</f>
        <v>CTMS-MET-07</v>
      </c>
      <c r="B19" s="73" t="str">
        <f>'Study Plan'!B38</f>
        <v xml:space="preserve">Mathematical Concepts for the Sciences </v>
      </c>
      <c r="C19" s="43">
        <v>5</v>
      </c>
      <c r="D19" s="41" t="s">
        <v>68</v>
      </c>
      <c r="E19" s="7" t="s">
        <v>138</v>
      </c>
      <c r="J19" s="69"/>
    </row>
    <row r="20" spans="1:10" x14ac:dyDescent="0.35">
      <c r="A20" s="72" t="str">
        <f>'Study Plan'!A39</f>
        <v>CTMS-MET-17</v>
      </c>
      <c r="B20" s="73" t="str">
        <f>'Study Plan'!B39</f>
        <v>Physics for the Natural Sciences</v>
      </c>
      <c r="C20" s="43">
        <v>5</v>
      </c>
      <c r="D20" s="41" t="s">
        <v>68</v>
      </c>
      <c r="E20" s="7" t="s">
        <v>139</v>
      </c>
    </row>
    <row r="22" spans="1:10" ht="18.5" x14ac:dyDescent="0.45">
      <c r="A22" s="107" t="s">
        <v>125</v>
      </c>
      <c r="B22" s="107"/>
      <c r="C22" s="107"/>
      <c r="D22" s="107"/>
      <c r="E22" s="107"/>
    </row>
    <row r="23" spans="1:10" x14ac:dyDescent="0.35">
      <c r="A23" s="14" t="s">
        <v>63</v>
      </c>
      <c r="B23" s="14" t="s">
        <v>64</v>
      </c>
      <c r="C23" s="14" t="s">
        <v>55</v>
      </c>
      <c r="D23" s="14" t="s">
        <v>67</v>
      </c>
      <c r="E23" s="14" t="s">
        <v>5</v>
      </c>
    </row>
    <row r="24" spans="1:10" ht="29" x14ac:dyDescent="0.35">
      <c r="A24" s="74" t="str">
        <f>'Study Plan'!A46</f>
        <v>CTLA-GER-XX/ CTHU-HUM-XXX</v>
      </c>
      <c r="B24" s="74" t="str">
        <f>'Study Plan'!B46</f>
        <v>Please select:</v>
      </c>
      <c r="C24" s="75">
        <v>2.5</v>
      </c>
      <c r="D24" s="75" t="s">
        <v>69</v>
      </c>
      <c r="E24" s="76" t="s">
        <v>138</v>
      </c>
    </row>
    <row r="25" spans="1:10" ht="29" x14ac:dyDescent="0.35">
      <c r="A25" s="74" t="str">
        <f>'Study Plan'!A47</f>
        <v>CTLA-GER-XX/ CTHU-HUM-XXX</v>
      </c>
      <c r="B25" s="74" t="str">
        <f>'Study Plan'!B47</f>
        <v>Please select:</v>
      </c>
      <c r="C25" s="75">
        <v>2.5</v>
      </c>
      <c r="D25" s="75" t="s">
        <v>69</v>
      </c>
      <c r="E25" s="76" t="s">
        <v>139</v>
      </c>
    </row>
  </sheetData>
  <mergeCells count="3">
    <mergeCell ref="A1:E1"/>
    <mergeCell ref="A17:E17"/>
    <mergeCell ref="A22:E2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8AB36-2035-4C62-BC1A-21DDC14D0E04}">
  <dimension ref="A1:B12"/>
  <sheetViews>
    <sheetView workbookViewId="0">
      <selection activeCell="B12" sqref="B12"/>
    </sheetView>
  </sheetViews>
  <sheetFormatPr defaultRowHeight="14.5" x14ac:dyDescent="0.35"/>
  <cols>
    <col min="1" max="1" width="12.1796875" customWidth="1"/>
    <col min="2" max="2" width="13.90625" customWidth="1"/>
  </cols>
  <sheetData>
    <row r="1" spans="1:2" x14ac:dyDescent="0.35">
      <c r="A1" t="s">
        <v>5</v>
      </c>
      <c r="B1" t="s">
        <v>65</v>
      </c>
    </row>
    <row r="3" spans="1:2" x14ac:dyDescent="0.35">
      <c r="A3" s="44" t="s">
        <v>138</v>
      </c>
      <c r="B3" s="44">
        <f>SUMIF('Study Plan'!H$14:H$79, A3, 'Study Plan'!C$14:C$79)</f>
        <v>30</v>
      </c>
    </row>
    <row r="4" spans="1:2" x14ac:dyDescent="0.35">
      <c r="A4" s="44" t="s">
        <v>139</v>
      </c>
      <c r="B4" s="44">
        <f>SUMIF('Study Plan'!H$14:H$79, A4, 'Study Plan'!C$14:C$79)</f>
        <v>30</v>
      </c>
    </row>
    <row r="5" spans="1:2" x14ac:dyDescent="0.35">
      <c r="A5" s="44" t="s">
        <v>140</v>
      </c>
      <c r="B5" s="44">
        <f>SUMIF('Study Plan'!H$14:H$79, A5, 'Study Plan'!C$14:C$79)</f>
        <v>0</v>
      </c>
    </row>
    <row r="6" spans="1:2" x14ac:dyDescent="0.35">
      <c r="A6" s="44" t="s">
        <v>141</v>
      </c>
      <c r="B6" s="44">
        <f>SUMIF('Study Plan'!H$14:H$79, A6, 'Study Plan'!C$14:C$79)</f>
        <v>0</v>
      </c>
    </row>
    <row r="7" spans="1:2" x14ac:dyDescent="0.35">
      <c r="A7" s="44" t="s">
        <v>217</v>
      </c>
      <c r="B7" s="44">
        <f>SUMIF('Study Plan'!H$14:H$79, A7, 'Study Plan'!C$14:C$79)</f>
        <v>0</v>
      </c>
    </row>
    <row r="8" spans="1:2" x14ac:dyDescent="0.35">
      <c r="A8" s="44" t="s">
        <v>218</v>
      </c>
      <c r="B8" s="44">
        <f>SUMIF('Study Plan'!H$14:H$79, A8, 'Study Plan'!C$14:C$79)</f>
        <v>0</v>
      </c>
    </row>
    <row r="9" spans="1:2" x14ac:dyDescent="0.35">
      <c r="A9" s="44" t="s">
        <v>220</v>
      </c>
      <c r="B9" s="44">
        <f>SUMIF('Study Plan'!H$14:H$79, A9, 'Study Plan'!C$14:C$79)</f>
        <v>0</v>
      </c>
    </row>
    <row r="10" spans="1:2" x14ac:dyDescent="0.35">
      <c r="A10" s="44" t="s">
        <v>221</v>
      </c>
      <c r="B10" s="44">
        <f>SUMIF('Study Plan'!H$14:H$79, A10, 'Study Plan'!C$14:C$79)</f>
        <v>0</v>
      </c>
    </row>
    <row r="11" spans="1:2" ht="15" thickBot="1" x14ac:dyDescent="0.4">
      <c r="A11" s="45"/>
      <c r="B11" s="45"/>
    </row>
    <row r="12" spans="1:2" x14ac:dyDescent="0.35">
      <c r="A12" t="s">
        <v>66</v>
      </c>
      <c r="B12">
        <f>SUM(B3:B10)</f>
        <v>60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DD893-DB55-4A50-9167-B2E645318503}">
  <dimension ref="A1:E48"/>
  <sheetViews>
    <sheetView zoomScale="90" zoomScaleNormal="90" workbookViewId="0">
      <selection activeCell="D25" sqref="D25"/>
    </sheetView>
  </sheetViews>
  <sheetFormatPr defaultRowHeight="14.5" x14ac:dyDescent="0.35"/>
  <cols>
    <col min="1" max="1" width="21.6328125" customWidth="1"/>
    <col min="2" max="2" width="25.81640625" customWidth="1"/>
    <col min="3" max="3" width="9.1796875" customWidth="1"/>
    <col min="4" max="4" width="35.453125" customWidth="1"/>
    <col min="5" max="5" width="8.08984375" customWidth="1"/>
    <col min="8" max="8" width="43.36328125" customWidth="1"/>
  </cols>
  <sheetData>
    <row r="1" spans="1:5" ht="18.5" x14ac:dyDescent="0.45">
      <c r="A1" s="107" t="s">
        <v>43</v>
      </c>
      <c r="B1" s="107"/>
      <c r="C1" s="107"/>
      <c r="D1" s="107"/>
    </row>
    <row r="2" spans="1:5" ht="18.5" x14ac:dyDescent="0.45">
      <c r="A2" s="13"/>
      <c r="B2" s="13"/>
      <c r="C2" s="13"/>
      <c r="D2" s="13"/>
    </row>
    <row r="4" spans="1:5" x14ac:dyDescent="0.35">
      <c r="A4" s="14" t="s">
        <v>44</v>
      </c>
      <c r="B4" s="14" t="s">
        <v>45</v>
      </c>
    </row>
    <row r="5" spans="1:5" ht="42" customHeight="1" x14ac:dyDescent="0.35">
      <c r="A5" s="25" t="s">
        <v>63</v>
      </c>
      <c r="B5" s="25" t="s">
        <v>64</v>
      </c>
      <c r="C5" s="26" t="s">
        <v>18</v>
      </c>
      <c r="D5" s="26" t="s">
        <v>206</v>
      </c>
      <c r="E5" s="26" t="s">
        <v>47</v>
      </c>
    </row>
    <row r="6" spans="1:5" x14ac:dyDescent="0.35">
      <c r="A6" s="8"/>
      <c r="B6" s="8"/>
      <c r="C6" s="8"/>
      <c r="D6" s="8"/>
      <c r="E6" s="8"/>
    </row>
    <row r="7" spans="1:5" x14ac:dyDescent="0.35">
      <c r="A7" s="8"/>
      <c r="B7" s="8"/>
      <c r="C7" s="8"/>
      <c r="D7" s="8"/>
      <c r="E7" s="8"/>
    </row>
    <row r="8" spans="1:5" x14ac:dyDescent="0.35">
      <c r="A8" s="8"/>
      <c r="B8" s="8"/>
      <c r="C8" s="8"/>
      <c r="D8" s="8"/>
      <c r="E8" s="8"/>
    </row>
    <row r="9" spans="1:5" x14ac:dyDescent="0.35">
      <c r="A9" s="8"/>
      <c r="B9" s="8"/>
      <c r="C9" s="8"/>
      <c r="D9" s="8"/>
      <c r="E9" s="8"/>
    </row>
    <row r="10" spans="1:5" x14ac:dyDescent="0.35">
      <c r="A10" s="8"/>
      <c r="B10" s="8"/>
      <c r="C10" s="8"/>
      <c r="D10" s="8"/>
      <c r="E10" s="8"/>
    </row>
    <row r="11" spans="1:5" x14ac:dyDescent="0.35">
      <c r="A11" s="8"/>
      <c r="B11" s="8"/>
      <c r="C11" s="8"/>
      <c r="D11" s="8"/>
      <c r="E11" s="8"/>
    </row>
    <row r="12" spans="1:5" x14ac:dyDescent="0.35">
      <c r="A12" s="8"/>
      <c r="B12" s="8"/>
      <c r="C12" s="8"/>
      <c r="D12" s="8"/>
      <c r="E12" s="8"/>
    </row>
    <row r="13" spans="1:5" x14ac:dyDescent="0.35">
      <c r="A13" s="8"/>
      <c r="B13" s="8"/>
      <c r="C13" s="8"/>
      <c r="D13" s="8"/>
      <c r="E13" s="8"/>
    </row>
    <row r="14" spans="1:5" x14ac:dyDescent="0.35">
      <c r="A14" s="8"/>
      <c r="B14" s="8"/>
      <c r="C14" s="8"/>
      <c r="D14" s="8"/>
      <c r="E14" s="8"/>
    </row>
    <row r="15" spans="1:5" x14ac:dyDescent="0.35">
      <c r="A15" s="8"/>
      <c r="B15" s="8"/>
      <c r="C15" s="8"/>
      <c r="D15" s="8"/>
      <c r="E15" s="8"/>
    </row>
    <row r="16" spans="1:5" x14ac:dyDescent="0.35">
      <c r="A16" s="8"/>
      <c r="B16" s="8"/>
      <c r="C16" s="8"/>
      <c r="D16" s="8"/>
      <c r="E16" s="8"/>
    </row>
    <row r="17" spans="1:5" x14ac:dyDescent="0.35">
      <c r="A17" s="8"/>
      <c r="B17" s="8"/>
      <c r="C17" s="8"/>
      <c r="D17" s="8"/>
      <c r="E17" s="8"/>
    </row>
    <row r="18" spans="1:5" x14ac:dyDescent="0.35">
      <c r="A18" s="8"/>
      <c r="B18" s="8"/>
      <c r="C18" s="8"/>
      <c r="D18" s="8"/>
      <c r="E18" s="8"/>
    </row>
    <row r="19" spans="1:5" x14ac:dyDescent="0.35">
      <c r="A19" s="8"/>
      <c r="B19" s="8"/>
      <c r="C19" s="8"/>
      <c r="D19" s="8"/>
      <c r="E19" s="8"/>
    </row>
    <row r="21" spans="1:5" x14ac:dyDescent="0.35">
      <c r="B21" s="14" t="s">
        <v>48</v>
      </c>
      <c r="C21" s="27">
        <f>SUM(C6:C19)</f>
        <v>0</v>
      </c>
    </row>
    <row r="24" spans="1:5" x14ac:dyDescent="0.35">
      <c r="A24" s="14" t="s">
        <v>49</v>
      </c>
      <c r="B24" s="14" t="s">
        <v>45</v>
      </c>
    </row>
    <row r="25" spans="1:5" ht="43.25" customHeight="1" x14ac:dyDescent="0.35">
      <c r="A25" s="25" t="s">
        <v>63</v>
      </c>
      <c r="B25" s="25" t="s">
        <v>46</v>
      </c>
      <c r="C25" s="26" t="s">
        <v>18</v>
      </c>
      <c r="D25" s="26" t="s">
        <v>206</v>
      </c>
      <c r="E25" s="26" t="s">
        <v>47</v>
      </c>
    </row>
    <row r="26" spans="1:5" x14ac:dyDescent="0.35">
      <c r="A26" s="8"/>
      <c r="B26" s="8"/>
      <c r="C26" s="8"/>
      <c r="D26" s="8"/>
      <c r="E26" s="8"/>
    </row>
    <row r="27" spans="1:5" x14ac:dyDescent="0.35">
      <c r="A27" s="8"/>
      <c r="B27" s="8"/>
      <c r="C27" s="8"/>
      <c r="D27" s="8"/>
      <c r="E27" s="8"/>
    </row>
    <row r="28" spans="1:5" x14ac:dyDescent="0.35">
      <c r="A28" s="8"/>
      <c r="B28" s="8"/>
      <c r="C28" s="8"/>
      <c r="D28" s="8"/>
      <c r="E28" s="8"/>
    </row>
    <row r="29" spans="1:5" x14ac:dyDescent="0.35">
      <c r="A29" s="8"/>
      <c r="B29" s="8"/>
      <c r="C29" s="8"/>
      <c r="D29" s="8"/>
      <c r="E29" s="8"/>
    </row>
    <row r="30" spans="1:5" x14ac:dyDescent="0.35">
      <c r="A30" s="8"/>
      <c r="B30" s="8"/>
      <c r="C30" s="8"/>
      <c r="D30" s="8"/>
      <c r="E30" s="8"/>
    </row>
    <row r="31" spans="1:5" x14ac:dyDescent="0.35">
      <c r="A31" s="8"/>
      <c r="B31" s="8"/>
      <c r="C31" s="8"/>
      <c r="D31" s="8"/>
      <c r="E31" s="8"/>
    </row>
    <row r="32" spans="1:5" x14ac:dyDescent="0.35">
      <c r="A32" s="8"/>
      <c r="B32" s="8"/>
      <c r="C32" s="8"/>
      <c r="D32" s="8"/>
      <c r="E32" s="8"/>
    </row>
    <row r="33" spans="1:5" x14ac:dyDescent="0.35">
      <c r="A33" s="8"/>
      <c r="B33" s="8"/>
      <c r="C33" s="8"/>
      <c r="D33" s="8"/>
      <c r="E33" s="8"/>
    </row>
    <row r="34" spans="1:5" x14ac:dyDescent="0.35">
      <c r="A34" s="8"/>
      <c r="B34" s="8"/>
      <c r="C34" s="8"/>
      <c r="D34" s="8"/>
      <c r="E34" s="8"/>
    </row>
    <row r="35" spans="1:5" x14ac:dyDescent="0.35">
      <c r="A35" s="8"/>
      <c r="B35" s="8"/>
      <c r="C35" s="8"/>
      <c r="D35" s="8"/>
      <c r="E35" s="8"/>
    </row>
    <row r="36" spans="1:5" x14ac:dyDescent="0.35">
      <c r="A36" s="8"/>
      <c r="B36" s="8"/>
      <c r="C36" s="8"/>
      <c r="D36" s="8"/>
      <c r="E36" s="8"/>
    </row>
    <row r="37" spans="1:5" x14ac:dyDescent="0.35">
      <c r="A37" s="8"/>
      <c r="B37" s="8"/>
      <c r="C37" s="8"/>
      <c r="D37" s="8"/>
      <c r="E37" s="8"/>
    </row>
    <row r="38" spans="1:5" x14ac:dyDescent="0.35">
      <c r="A38" s="8"/>
      <c r="B38" s="8"/>
      <c r="C38" s="8"/>
      <c r="D38" s="8"/>
      <c r="E38" s="8"/>
    </row>
    <row r="39" spans="1:5" x14ac:dyDescent="0.35">
      <c r="A39" s="8"/>
      <c r="B39" s="8"/>
      <c r="C39" s="8"/>
      <c r="D39" s="8"/>
      <c r="E39" s="8"/>
    </row>
    <row r="41" spans="1:5" x14ac:dyDescent="0.35">
      <c r="B41" s="14" t="s">
        <v>50</v>
      </c>
      <c r="C41" s="27">
        <f>SUM(C26:C39)</f>
        <v>0</v>
      </c>
    </row>
    <row r="43" spans="1:5" x14ac:dyDescent="0.35">
      <c r="B43" s="14" t="s">
        <v>51</v>
      </c>
      <c r="C43" s="27">
        <f>C21+C41</f>
        <v>0</v>
      </c>
      <c r="D43" s="28" t="s">
        <v>52</v>
      </c>
      <c r="E43" s="29">
        <f>'Study Plan'!$B$82+'Extension Semesters'!C43</f>
        <v>0</v>
      </c>
    </row>
    <row r="45" spans="1:5" ht="15" thickBot="1" x14ac:dyDescent="0.4"/>
    <row r="46" spans="1:5" x14ac:dyDescent="0.35">
      <c r="A46" s="31"/>
      <c r="B46" s="32"/>
      <c r="C46" s="32"/>
      <c r="D46" s="32"/>
      <c r="E46" s="33"/>
    </row>
    <row r="47" spans="1:5" ht="15" thickBot="1" x14ac:dyDescent="0.4">
      <c r="A47" s="34" t="s">
        <v>54</v>
      </c>
      <c r="B47" s="14"/>
      <c r="C47" s="35"/>
      <c r="E47" s="36"/>
    </row>
    <row r="48" spans="1:5" ht="15" thickBot="1" x14ac:dyDescent="0.4">
      <c r="A48" s="37"/>
      <c r="B48" s="38"/>
      <c r="C48" s="38"/>
      <c r="D48" s="38"/>
      <c r="E48" s="39"/>
    </row>
  </sheetData>
  <mergeCells count="1">
    <mergeCell ref="A1:D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53f908f-34e7-4c58-a4c8-d6911175ab2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D79291C0EA94F4D945278AFB7526E8F" ma:contentTypeVersion="13" ma:contentTypeDescription="Create a new document." ma:contentTypeScope="" ma:versionID="61be2d8e37469d49846136b4e2d8c328">
  <xsd:schema xmlns:xsd="http://www.w3.org/2001/XMLSchema" xmlns:xs="http://www.w3.org/2001/XMLSchema" xmlns:p="http://schemas.microsoft.com/office/2006/metadata/properties" xmlns:ns2="e53f908f-34e7-4c58-a4c8-d6911175ab2e" xmlns:ns3="526da30d-7ad6-4d2a-afe1-524778b907d1" targetNamespace="http://schemas.microsoft.com/office/2006/metadata/properties" ma:root="true" ma:fieldsID="79288647e76a8af6608f6b106f75d2da" ns2:_="" ns3:_="">
    <xsd:import namespace="e53f908f-34e7-4c58-a4c8-d6911175ab2e"/>
    <xsd:import namespace="526da30d-7ad6-4d2a-afe1-524778b907d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3f908f-34e7-4c58-a4c8-d6911175ab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f4681046-6e08-4508-887b-d7ffc39f8683"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26da30d-7ad6-4d2a-afe1-524778b907d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8088BAB-6B9C-4212-9F39-2232736A0DAD}">
  <ds:schemaRefs>
    <ds:schemaRef ds:uri="http://schemas.microsoft.com/office/2006/metadata/properties"/>
    <ds:schemaRef ds:uri="http://schemas.microsoft.com/office/infopath/2007/PartnerControls"/>
    <ds:schemaRef ds:uri="e53f908f-34e7-4c58-a4c8-d6911175ab2e"/>
  </ds:schemaRefs>
</ds:datastoreItem>
</file>

<file path=customXml/itemProps2.xml><?xml version="1.0" encoding="utf-8"?>
<ds:datastoreItem xmlns:ds="http://schemas.openxmlformats.org/officeDocument/2006/customXml" ds:itemID="{71A7B1F6-9CC5-42C8-85B1-48C0D191CF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3f908f-34e7-4c58-a4c8-d6911175ab2e"/>
    <ds:schemaRef ds:uri="526da30d-7ad6-4d2a-afe1-524778b907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B560420-30C5-4B24-8B81-F52B1612256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Study Plan</vt:lpstr>
      <vt:lpstr>Lists</vt:lpstr>
      <vt:lpstr>Entry Advising Form</vt:lpstr>
      <vt:lpstr>Workload Balance</vt:lpstr>
      <vt:lpstr>Extension Semesters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Ahrens, Mareike</dc:creator>
  <cp:lastModifiedBy>Abo Alatta, Nina</cp:lastModifiedBy>
  <cp:lastPrinted>2019-12-05T14:06:50Z</cp:lastPrinted>
  <dcterms:created xsi:type="dcterms:W3CDTF">2019-11-26T14:01:12Z</dcterms:created>
  <dcterms:modified xsi:type="dcterms:W3CDTF">2025-08-07T07:00:33Z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0x0101002D79291C0EA94F4D945278AFB7526E8F</vt:lpwstr>
  </property>
  <property fmtid="{D5CDD505-2E9C-101B-9397-08002B2CF9AE}" pid="3" name="Order">
    <vt:r8>594300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