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121" documentId="13_ncr:1_{0CBA197D-B02B-493C-A8A4-40930D649181}" xr6:coauthVersionLast="47" xr6:coauthVersionMax="47" xr10:uidLastSave="{4FEA5DD7-CB0C-428B-8B2D-FACFD7CA4275}"/>
  <bookViews>
    <workbookView xWindow="28680" yWindow="-120" windowWidth="29040" windowHeight="15840" xr2:uid="{00000000-000D-0000-FFFF-FFFF00000000}"/>
  </bookViews>
  <sheets>
    <sheet name="Study Plan" sheetId="1" r:id="rId1"/>
    <sheet name="Entry Advising Form" sheetId="4" r:id="rId2"/>
    <sheet name="Workload Balance" sheetId="3" r:id="rId3"/>
    <sheet name="Extension Semester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1" l="1"/>
  <c r="E91" i="1"/>
  <c r="F90" i="1"/>
  <c r="E90" i="1"/>
  <c r="F89" i="1"/>
  <c r="E89" i="1"/>
  <c r="F88" i="1"/>
  <c r="E88" i="1"/>
  <c r="F87" i="1"/>
  <c r="E87" i="1"/>
  <c r="F86" i="1"/>
  <c r="E86" i="1"/>
  <c r="F85" i="1"/>
  <c r="E85" i="1"/>
  <c r="F84" i="1"/>
  <c r="E84" i="1"/>
  <c r="F83" i="1"/>
  <c r="E83" i="1"/>
  <c r="B8" i="3"/>
  <c r="B7" i="3"/>
  <c r="B6" i="3"/>
  <c r="B5" i="3"/>
  <c r="B4" i="3"/>
  <c r="F62" i="1"/>
  <c r="E62" i="1"/>
  <c r="F61" i="1"/>
  <c r="E61" i="1"/>
  <c r="F60" i="1"/>
  <c r="E60" i="1"/>
  <c r="F59" i="1"/>
  <c r="E59" i="1"/>
  <c r="F58" i="1"/>
  <c r="E58" i="1"/>
  <c r="F57" i="1"/>
  <c r="E57" i="1"/>
  <c r="F56" i="1"/>
  <c r="E56" i="1"/>
  <c r="F40" i="1"/>
  <c r="F14" i="1"/>
  <c r="F15" i="1"/>
  <c r="F16" i="1"/>
  <c r="F17" i="1"/>
  <c r="F18" i="1"/>
  <c r="F19" i="1"/>
  <c r="F20" i="1"/>
  <c r="F24" i="1"/>
  <c r="F25" i="1"/>
  <c r="F26" i="1"/>
  <c r="F27" i="1"/>
  <c r="F28" i="1"/>
  <c r="F29" i="1"/>
  <c r="F33" i="1"/>
  <c r="F34" i="1"/>
  <c r="F35" i="1"/>
  <c r="F41" i="1"/>
  <c r="F45" i="1"/>
  <c r="F49" i="1"/>
  <c r="F50" i="1"/>
  <c r="F51" i="1"/>
  <c r="F52" i="1"/>
  <c r="F66" i="1"/>
  <c r="F67" i="1"/>
  <c r="F68" i="1"/>
  <c r="F72" i="1"/>
  <c r="B9" i="4"/>
  <c r="A9" i="4"/>
  <c r="B8" i="4"/>
  <c r="A8" i="4"/>
  <c r="B7" i="4"/>
  <c r="A7" i="4"/>
  <c r="B6" i="4"/>
  <c r="A6" i="4"/>
  <c r="B5" i="4"/>
  <c r="A5" i="4"/>
  <c r="B4" i="4"/>
  <c r="A4" i="4"/>
  <c r="E41" i="1"/>
  <c r="E45" i="1"/>
  <c r="E20" i="1"/>
  <c r="E52" i="1"/>
  <c r="E51" i="1"/>
  <c r="E50" i="1"/>
  <c r="E49" i="1"/>
  <c r="B3" i="4"/>
  <c r="A3" i="4"/>
  <c r="B15" i="4"/>
  <c r="B14" i="4"/>
  <c r="A14" i="4"/>
  <c r="A15" i="4"/>
  <c r="E35" i="1"/>
  <c r="E34" i="1"/>
  <c r="E33" i="1"/>
  <c r="E40" i="1"/>
  <c r="E29" i="1"/>
  <c r="E28" i="1"/>
  <c r="E27" i="1"/>
  <c r="E26" i="1"/>
  <c r="E25" i="1"/>
  <c r="E24" i="1"/>
  <c r="E15" i="1"/>
  <c r="E16" i="1"/>
  <c r="E17" i="1"/>
  <c r="E18" i="1"/>
  <c r="E19" i="1"/>
  <c r="E14" i="1"/>
  <c r="E72" i="1"/>
  <c r="E66" i="1"/>
  <c r="E67" i="1"/>
  <c r="E68" i="1"/>
  <c r="C41" i="2"/>
  <c r="C21" i="2"/>
  <c r="C43" i="2" s="1"/>
  <c r="I76" i="1" l="1"/>
  <c r="B76" i="1"/>
  <c r="E43" i="2" s="1"/>
  <c r="B11" i="3"/>
  <c r="B12" i="3" l="1"/>
  <c r="B10" i="3"/>
  <c r="B9" i="3"/>
  <c r="B3" i="3"/>
  <c r="K76" i="1"/>
  <c r="K78" i="1"/>
  <c r="B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14" authorId="1" shapeId="0" xr:uid="{EA96CC75-213C-4FFC-835D-9CCC4B3E6303}">
      <text>
        <r>
          <rPr>
            <b/>
            <sz val="9"/>
            <color indexed="81"/>
            <rFont val="Tahoma"/>
            <family val="2"/>
          </rPr>
          <t>Please insert the semester in which you have taken/plan to take the module, e.g. Spring 2020</t>
        </r>
        <r>
          <rPr>
            <sz val="9"/>
            <color indexed="81"/>
            <rFont val="Tahoma"/>
            <family val="2"/>
          </rPr>
          <t xml:space="preserve">
</t>
        </r>
      </text>
    </comment>
    <comment ref="F56" authorId="0" shapeId="0" xr:uid="{666AD80D-50B6-4F2E-BFBB-9494CA64E3DC}">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3"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<sst xmlns="http://schemas.openxmlformats.org/spreadsheetml/2006/main" count="397" uniqueCount="151">
  <si>
    <t xml:space="preserve">Study Plan for </t>
  </si>
  <si>
    <t>Full Name:</t>
  </si>
  <si>
    <t>AAS contact / date:</t>
  </si>
  <si>
    <t>PLEASE READ THIS SECTION FIRST! Important notes for filling in the template:</t>
  </si>
  <si>
    <t>For the purpose of Entry Advising, please make sure to download and save this form. You only need to consider the modules for your first year at this point with a workload of 30 CP per semester. For a summary of first year modules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</si>
  <si>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</si>
  <si>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</si>
  <si>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</si>
  <si>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</si>
  <si>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Year 1 modules</t>
  </si>
  <si>
    <t>Total Credits required: 50</t>
  </si>
  <si>
    <t>Module number</t>
  </si>
  <si>
    <t>Module name</t>
  </si>
  <si>
    <t>CP</t>
  </si>
  <si>
    <t>Earned or Planned</t>
  </si>
  <si>
    <t>Credits earned</t>
  </si>
  <si>
    <t>Credits planned</t>
  </si>
  <si>
    <t>Status</t>
  </si>
  <si>
    <t>Semester</t>
  </si>
  <si>
    <t>ACS-101</t>
  </si>
  <si>
    <t xml:space="preserve">Introduction to Computer Science </t>
  </si>
  <si>
    <t xml:space="preserve">Please select: </t>
  </si>
  <si>
    <t>m</t>
  </si>
  <si>
    <t>ACS-102</t>
  </si>
  <si>
    <t>Programming in C and C++</t>
  </si>
  <si>
    <t>CH-700</t>
  </si>
  <si>
    <t xml:space="preserve">Introduction to Data Science </t>
  </si>
  <si>
    <t>ACS-103</t>
  </si>
  <si>
    <t>Algorithms and Data Structures</t>
  </si>
  <si>
    <t>ACS-104</t>
  </si>
  <si>
    <t>Introduction to Cyber Physical Systems</t>
  </si>
  <si>
    <t>ACS-105</t>
  </si>
  <si>
    <t>Software Design and Prototyping</t>
  </si>
  <si>
    <t>ACS-106</t>
  </si>
  <si>
    <t>Distributed Development</t>
  </si>
  <si>
    <t>Year 2 modules</t>
  </si>
  <si>
    <t xml:space="preserve">Total Credits required: 45 </t>
  </si>
  <si>
    <t>ACS-201</t>
  </si>
  <si>
    <t>Databases and Web Services</t>
  </si>
  <si>
    <t>Please select:</t>
  </si>
  <si>
    <t>Fall xxxx</t>
  </si>
  <si>
    <t>ACS-202</t>
  </si>
  <si>
    <t>Operating Systems</t>
  </si>
  <si>
    <t>CO-710</t>
  </si>
  <si>
    <t>Data Analytics and Modeling</t>
  </si>
  <si>
    <t>ACS-203</t>
  </si>
  <si>
    <t>Software Engineering</t>
  </si>
  <si>
    <t>Spring xxxx</t>
  </si>
  <si>
    <t>ACS-204</t>
  </si>
  <si>
    <t>Artificial Intelligence</t>
  </si>
  <si>
    <t>ACS-205</t>
  </si>
  <si>
    <t>Machine Learning</t>
  </si>
  <si>
    <t>Methods modules</t>
  </si>
  <si>
    <t>Total Credits required: 15</t>
  </si>
  <si>
    <t>CTMS-MAT-24</t>
  </si>
  <si>
    <t>Elements of Linear Algebra</t>
  </si>
  <si>
    <t>CTMS-MAT-25</t>
  </si>
  <si>
    <t>Elements of Calculus</t>
  </si>
  <si>
    <t>CTMS-MAT-12</t>
  </si>
  <si>
    <t>Probability and Random Processes</t>
  </si>
  <si>
    <t>Management Electives</t>
  </si>
  <si>
    <t>Total Credits required: 10</t>
  </si>
  <si>
    <t>me</t>
  </si>
  <si>
    <t>CTMS-MET-20</t>
  </si>
  <si>
    <t>Project</t>
  </si>
  <si>
    <t>Total Credits required: 5</t>
  </si>
  <si>
    <t>ACS-301</t>
  </si>
  <si>
    <t>Collaborative Software Project</t>
  </si>
  <si>
    <t>New Skills Modules</t>
  </si>
  <si>
    <t>CTNS-NSK-01/02</t>
  </si>
  <si>
    <t>Logic</t>
  </si>
  <si>
    <t xml:space="preserve">CTNS-NSK-03/04  </t>
  </si>
  <si>
    <t>Causation /Correlation</t>
  </si>
  <si>
    <t xml:space="preserve">CTNS-NSK-07/08 </t>
  </si>
  <si>
    <t>Fall xxxx or Spring xxxx</t>
  </si>
  <si>
    <t>CTNS-NSK-09</t>
  </si>
  <si>
    <t>Agency, Leadership &amp; Accountabilty</t>
  </si>
  <si>
    <t>Internship/Start-up and Career Skills</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</si>
  <si>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</si>
  <si>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</si>
  <si>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</si>
  <si>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</si>
  <si>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</si>
  <si>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</si>
  <si>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</si>
  <si>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</si>
  <si>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</si>
  <si>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</si>
  <si>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</si>
  <si>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</si>
  <si>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</si>
  <si>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</si>
  <si>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</si>
  <si>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</si>
  <si>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</si>
  <si>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</si>
  <si>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ACS-3XX</t>
  </si>
  <si>
    <t>Specialization</t>
  </si>
  <si>
    <t>Fall / Spring xxxx</t>
  </si>
  <si>
    <t>Bachelor Thesis &amp; Seminar</t>
  </si>
  <si>
    <t>ACS-400-T</t>
  </si>
  <si>
    <t>Thesis</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</si>
  <si>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</si>
  <si>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</si>
  <si>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</si>
  <si>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</si>
  <si>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</si>
  <si>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</si>
  <si>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</si>
  <si>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second sheet of this form!</t>
  </si>
  <si>
    <t>Choice Modules</t>
  </si>
  <si>
    <t>Module Number</t>
  </si>
  <si>
    <t>Module Name</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</si>
  <si>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</si>
  <si>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</si>
  <si>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</si>
  <si>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</si>
  <si>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</si>
  <si>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</si>
  <si>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</si>
  <si>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</si>
  <si>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</si>
  <si>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</si>
  <si>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</si>
  <si>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</si>
  <si>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</si>
  <si>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</si>
  <si>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</si>
  <si>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</si>
  <si>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</si>
  <si>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</si>
  <si>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</si>
  <si>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</si>
  <si>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Prerequisites</t>
  </si>
  <si>
    <t>Argumentation Data Visualization Communication</t>
  </si>
  <si>
    <t>Students must have successfully passed 90 CP</t>
  </si>
  <si>
    <t>ACS-102, Co-req: ACS-106</t>
  </si>
  <si>
    <t>ACS-101 &amp; ACS-103</t>
  </si>
  <si>
    <t>CTMS-MAT-24 &amp; CTMS-MAT-25</t>
  </si>
  <si>
    <t xml:space="preserve">CTNS-NSK-01/02 &amp; CTNS-NSK-03/04  </t>
  </si>
  <si>
    <t>see module data sheet of selected module</t>
  </si>
  <si>
    <t>Summer xxxx</t>
  </si>
  <si>
    <t>Co-req: CH-230</t>
  </si>
  <si>
    <t>none</t>
  </si>
  <si>
    <t>Digital Business Models and Functions</t>
  </si>
  <si>
    <t>MDSSB-DTRANS-02</t>
  </si>
  <si>
    <t>Digital Marke�ng Fundamentals and SEO</t>
  </si>
  <si>
    <t>Fall 2026 / Spring 2027</t>
  </si>
  <si>
    <t>Fall 2029</t>
  </si>
  <si>
    <t>Spring 2030</t>
  </si>
  <si>
    <t>Major: ACS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</si>
</sst>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sz val="8"/>
      <name val="Calibri"/>
      <family val="2"/>
      <scheme val="minor"/>
    </font>
    <font>
      <b/>
      <sz val="10"/>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FFCCCC"/>
        <bgColor indexed="64"/>
      </patternFill>
    </fill>
    <fill>
      <patternFill patternType="solid">
        <fgColor rgb="FF92D050"/>
        <bgColor indexed="64"/>
      </patternFill>
    </fill>
  </fills>
  <borders count="19">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0">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0" borderId="2" xfId="0" applyFont="1" applyBorder="1"/>
    <xf numFmtId="0" fontId="2" fillId="0" borderId="2" xfId="0" applyFont="1" applyBorder="1" applyAlignment="1">
      <alignment wrapText="1"/>
    </xf>
    <xf numFmtId="1" fontId="0" fillId="0" borderId="0" xfId="0" applyNumberFormat="1"/>
    <xf numFmtId="0" fontId="8" fillId="0" borderId="0" xfId="0" applyFont="1"/>
    <xf numFmtId="2" fontId="0" fillId="0" borderId="0" xfId="0" applyNumberFormat="1"/>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6" borderId="14" xfId="0" applyNumberFormat="1" applyFont="1" applyFill="1" applyBorder="1"/>
    <xf numFmtId="2" fontId="0" fillId="3"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5" xfId="0" applyBorder="1"/>
    <xf numFmtId="0" fontId="3" fillId="2" borderId="3" xfId="0" applyFont="1" applyFill="1" applyBorder="1"/>
    <xf numFmtId="0" fontId="0" fillId="3" borderId="2" xfId="0" applyFill="1" applyBorder="1"/>
    <xf numFmtId="0" fontId="14" fillId="0" borderId="0" xfId="0" applyFont="1"/>
    <xf numFmtId="1" fontId="0" fillId="3" borderId="2" xfId="0" applyNumberFormat="1" applyFill="1" applyBorder="1" applyAlignment="1">
      <alignment wrapText="1"/>
    </xf>
    <xf numFmtId="0" fontId="0" fillId="3" borderId="2" xfId="0" applyFill="1" applyBorder="1" applyAlignment="1">
      <alignment wrapText="1"/>
    </xf>
    <xf numFmtId="1" fontId="0" fillId="3" borderId="2" xfId="0" applyNumberFormat="1" applyFill="1" applyBorder="1"/>
    <xf numFmtId="2" fontId="0" fillId="3" borderId="2" xfId="0" applyNumberFormat="1" applyFill="1" applyBorder="1"/>
    <xf numFmtId="2" fontId="0" fillId="3" borderId="2" xfId="0" applyNumberFormat="1" applyFill="1" applyBorder="1" applyAlignment="1">
      <alignment horizontal="center" wrapText="1"/>
    </xf>
    <xf numFmtId="0" fontId="0" fillId="0" borderId="0" xfId="0" applyAlignment="1">
      <alignment horizontal="center"/>
    </xf>
    <xf numFmtId="2" fontId="13" fillId="3" borderId="2" xfId="0" applyNumberFormat="1" applyFont="1" applyFill="1" applyBorder="1" applyAlignment="1">
      <alignment horizontal="center" wrapText="1"/>
    </xf>
    <xf numFmtId="2" fontId="0" fillId="3" borderId="2" xfId="0" applyNumberFormat="1" applyFill="1" applyBorder="1" applyAlignment="1" applyProtection="1">
      <alignment horizontal="center" wrapText="1"/>
      <protection locked="0"/>
    </xf>
    <xf numFmtId="0" fontId="16" fillId="2" borderId="3" xfId="0" applyFont="1" applyFill="1" applyBorder="1"/>
    <xf numFmtId="0" fontId="2" fillId="0" borderId="3" xfId="0" applyFont="1" applyBorder="1" applyAlignment="1">
      <alignment horizontal="center" wrapText="1"/>
    </xf>
    <xf numFmtId="0" fontId="0" fillId="0" borderId="2" xfId="0" applyBorder="1" applyAlignment="1">
      <alignment wrapText="1"/>
    </xf>
    <xf numFmtId="0" fontId="2" fillId="3" borderId="4" xfId="0" applyFont="1" applyFill="1" applyBorder="1" applyAlignment="1" applyProtection="1">
      <alignment horizontal="left" wrapText="1"/>
      <protection locked="0"/>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8" xfId="0" applyFill="1" applyBorder="1" applyAlignment="1">
      <alignment horizontal="left" wrapText="1"/>
    </xf>
    <xf numFmtId="0" fontId="0" fillId="5" borderId="11" xfId="0" applyFill="1" applyBorder="1" applyAlignment="1">
      <alignment horizontal="left" wrapText="1"/>
    </xf>
    <xf numFmtId="0" fontId="0" fillId="5" borderId="12" xfId="0" applyFill="1" applyBorder="1" applyAlignment="1">
      <alignment horizontal="left" wrapText="1"/>
    </xf>
    <xf numFmtId="0" fontId="0" fillId="5" borderId="13" xfId="0" applyFill="1" applyBorder="1" applyAlignment="1">
      <alignment horizontal="left" wrapText="1"/>
    </xf>
    <xf numFmtId="0" fontId="0" fillId="5" borderId="9" xfId="0" applyFill="1" applyBorder="1" applyAlignment="1">
      <alignment horizontal="left" wrapText="1"/>
    </xf>
    <xf numFmtId="0" fontId="0" fillId="5" borderId="0" xfId="0" applyFill="1" applyAlignment="1">
      <alignment horizontal="left" wrapText="1"/>
    </xf>
    <xf numFmtId="0" fontId="0" fillId="5" borderId="10" xfId="0" applyFill="1" applyBorder="1" applyAlignment="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3" borderId="3" xfId="0" applyFont="1" applyFill="1" applyBorder="1" applyAlignment="1" applyProtection="1">
      <alignment horizontal="left" wrapText="1"/>
      <protection locked="0"/>
    </xf>
    <xf numFmtId="0" fontId="2" fillId="3" borderId="5" xfId="0" applyFont="1" applyFill="1" applyBorder="1" applyAlignment="1" applyProtection="1">
      <alignment horizontal="left" wrapText="1"/>
      <protection locked="0"/>
    </xf>
    <xf numFmtId="0" fontId="2" fillId="0" borderId="7" xfId="0" applyFont="1" applyBorder="1" applyAlignment="1">
      <alignment horizontal="left" wrapText="1"/>
    </xf>
    <xf numFmtId="0" fontId="2" fillId="0" borderId="8" xfId="0" applyFont="1" applyBorder="1" applyAlignment="1">
      <alignment horizontal="left" wrapText="1"/>
    </xf>
    <xf numFmtId="0" fontId="2" fillId="3" borderId="2" xfId="0" applyFont="1" applyFill="1" applyBorder="1" applyAlignment="1" applyProtection="1">
      <alignment horizontal="left" wrapText="1"/>
      <protection locked="0"/>
    </xf>
    <xf numFmtId="2" fontId="13" fillId="3" borderId="16" xfId="0" applyNumberFormat="1" applyFont="1" applyFill="1" applyBorder="1" applyAlignment="1">
      <alignment horizontal="center" wrapText="1"/>
    </xf>
    <xf numFmtId="2" fontId="13" fillId="3" borderId="17"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0" fontId="3" fillId="0" borderId="0" xfId="0" applyFont="1" applyAlignment="1">
      <alignment horizontal="center"/>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26C93DA0-89E9-4974-A519-9171919E3C31}"/>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8"/>
  <sheetViews>
    <sheetView tabSelected="1" zoomScaleNormal="100" workbookViewId="0">
      <selection activeCell="I2" sqref="I2"/>
    </sheetView>
  </sheetViews>
  <sheetFormatPr defaultColWidth="8.81640625" defaultRowHeight="14.5" x14ac:dyDescent="0.35"/>
  <cols>
    <col min="1" max="1" width="18.81640625" customWidth="1"/>
    <col min="2" max="2" width="33.81640625" customWidth="1"/>
    <col min="3" max="3" width="10.81640625" customWidth="1"/>
    <col min="4" max="4" width="13" customWidth="1"/>
    <col min="7" max="7" width="12.453125" customWidth="1"/>
    <col min="8" max="8" width="16.90625" customWidth="1"/>
    <col min="9" max="9" width="21.453125" customWidth="1"/>
    <col min="10" max="10" width="24.81640625" customWidth="1"/>
    <col min="11" max="11" width="14.81640625" customWidth="1"/>
    <col min="12" max="12" width="13.1796875" customWidth="1"/>
  </cols>
  <sheetData>
    <row r="1" spans="1:11" ht="21" customHeight="1" x14ac:dyDescent="0.45">
      <c r="A1" s="41" t="s">
        <v>0</v>
      </c>
      <c r="B1" s="55" t="s">
        <v>1</v>
      </c>
      <c r="C1" s="55"/>
      <c r="D1" s="55"/>
      <c r="E1" s="2"/>
      <c r="F1" s="2"/>
      <c r="G1" s="2"/>
      <c r="H1" s="2"/>
      <c r="I1" s="71" t="s">
        <v>150</v>
      </c>
      <c r="J1" s="72"/>
      <c r="K1" s="3"/>
    </row>
    <row r="2" spans="1:11" ht="14.5" customHeight="1" x14ac:dyDescent="0.35">
      <c r="A2" s="52" t="s">
        <v>2</v>
      </c>
      <c r="B2" s="75"/>
      <c r="C2" s="75"/>
      <c r="D2" s="75"/>
      <c r="K2" s="1"/>
    </row>
    <row r="3" spans="1:11" ht="21.75" customHeight="1" x14ac:dyDescent="0.35">
      <c r="K3" s="1"/>
    </row>
    <row r="4" spans="1:11" ht="29.25" customHeight="1" thickBot="1" x14ac:dyDescent="0.6">
      <c r="A4" s="6" t="s">
        <v>3</v>
      </c>
      <c r="B4" s="4"/>
      <c r="C4" s="4"/>
      <c r="D4" s="4"/>
      <c r="E4" s="4"/>
      <c r="F4" s="4"/>
      <c r="G4" s="4"/>
      <c r="H4" s="4"/>
      <c r="I4" s="4"/>
      <c r="J4" s="4"/>
      <c r="K4" s="5"/>
    </row>
    <row r="5" spans="1:11" ht="29.25" customHeight="1" thickBot="1" x14ac:dyDescent="0.4">
      <c r="A5" s="73" t="s">
        <v>4</v>
      </c>
      <c r="B5" s="73"/>
      <c r="C5" s="73"/>
      <c r="D5" s="73"/>
      <c r="E5" s="73"/>
      <c r="F5" s="73"/>
      <c r="G5" s="73"/>
      <c r="H5" s="73"/>
      <c r="I5" s="73"/>
      <c r="J5" s="73"/>
      <c r="K5" s="74"/>
    </row>
    <row r="6" spans="1:11" ht="30.75" customHeight="1" x14ac:dyDescent="0.35">
      <c r="A6" s="69" t="s">
        <v>5</v>
      </c>
      <c r="B6" s="69"/>
      <c r="C6" s="69"/>
      <c r="D6" s="69"/>
      <c r="E6" s="69"/>
      <c r="F6" s="69"/>
      <c r="G6" s="69"/>
      <c r="H6" s="69"/>
      <c r="I6" s="69"/>
      <c r="J6" s="69"/>
      <c r="K6" s="70"/>
    </row>
    <row r="7" spans="1:11" ht="31.5" customHeight="1" x14ac:dyDescent="0.35">
      <c r="A7" s="65" t="s">
        <v>6</v>
      </c>
      <c r="B7" s="65"/>
      <c r="C7" s="65"/>
      <c r="D7" s="65"/>
      <c r="E7" s="65"/>
      <c r="F7" s="65"/>
      <c r="G7" s="65"/>
      <c r="H7" s="65"/>
      <c r="I7" s="65"/>
      <c r="J7" s="65"/>
      <c r="K7" s="66"/>
    </row>
    <row r="8" spans="1:11" ht="31.5" customHeight="1" x14ac:dyDescent="0.35">
      <c r="A8" s="65" t="s">
        <v>7</v>
      </c>
      <c r="B8" s="65"/>
      <c r="C8" s="65"/>
      <c r="D8" s="65"/>
      <c r="E8" s="65"/>
      <c r="F8" s="65"/>
      <c r="G8" s="65"/>
      <c r="H8" s="65"/>
      <c r="I8" s="65"/>
      <c r="J8" s="65"/>
      <c r="K8" s="66"/>
    </row>
    <row r="9" spans="1:11" ht="14.5" customHeight="1" x14ac:dyDescent="0.35">
      <c r="A9" s="65" t="s">
        <v>8</v>
      </c>
      <c r="B9" s="65"/>
      <c r="C9" s="65"/>
      <c r="D9" s="65"/>
      <c r="E9" s="65"/>
      <c r="F9" s="65"/>
      <c r="G9" s="65"/>
      <c r="H9" s="65"/>
      <c r="I9" s="65"/>
      <c r="J9" s="65"/>
      <c r="K9" s="66"/>
    </row>
    <row r="10" spans="1:11" ht="14.5" customHeight="1" thickBot="1" x14ac:dyDescent="0.4">
      <c r="A10" s="67"/>
      <c r="B10" s="67"/>
      <c r="C10" s="67"/>
      <c r="D10" s="67"/>
      <c r="E10" s="67"/>
      <c r="F10" s="67"/>
      <c r="G10" s="67"/>
      <c r="H10" s="67"/>
      <c r="I10" s="67"/>
      <c r="J10" s="67"/>
      <c r="K10" s="68"/>
    </row>
    <row r="11" spans="1:11" ht="14.25" customHeight="1" x14ac:dyDescent="0.35">
      <c r="A11" s="12"/>
      <c r="B11" s="12"/>
      <c r="C11" s="12"/>
      <c r="D11" s="12"/>
      <c r="E11" s="12"/>
      <c r="F11" s="12"/>
      <c r="G11" s="12"/>
      <c r="H11" s="12"/>
      <c r="I11" s="12"/>
      <c r="J11" s="12"/>
      <c r="K11" s="12"/>
    </row>
    <row r="12" spans="1:11" ht="18.5" x14ac:dyDescent="0.45">
      <c r="B12" s="13" t="s">
        <v>9</v>
      </c>
      <c r="C12" s="13"/>
      <c r="D12" s="13"/>
      <c r="I12" s="14" t="s">
        <v>10</v>
      </c>
    </row>
    <row r="13" spans="1:11" ht="29" x14ac:dyDescent="0.35">
      <c r="A13" s="10" t="s">
        <v>11</v>
      </c>
      <c r="B13" s="11" t="s">
        <v>12</v>
      </c>
      <c r="C13" s="11" t="s">
        <v>13</v>
      </c>
      <c r="D13" s="10" t="s">
        <v>14</v>
      </c>
      <c r="E13" s="10" t="s">
        <v>15</v>
      </c>
      <c r="F13" s="10" t="s">
        <v>16</v>
      </c>
      <c r="G13" s="10" t="s">
        <v>17</v>
      </c>
      <c r="H13" s="11" t="s">
        <v>133</v>
      </c>
      <c r="I13" s="53" t="s">
        <v>18</v>
      </c>
    </row>
    <row r="14" spans="1:11" x14ac:dyDescent="0.35">
      <c r="A14" s="8" t="s">
        <v>19</v>
      </c>
      <c r="B14" s="7" t="s">
        <v>20</v>
      </c>
      <c r="C14" s="48">
        <v>7.5</v>
      </c>
      <c r="D14" s="9" t="s">
        <v>21</v>
      </c>
      <c r="E14" s="37" t="str">
        <f>IF(D14="Earned",C14,"")</f>
        <v/>
      </c>
      <c r="F14" s="37" t="str">
        <f>IF(D14="Planned",C14,"")</f>
        <v/>
      </c>
      <c r="G14" s="37" t="s">
        <v>22</v>
      </c>
      <c r="H14" s="7" t="s">
        <v>143</v>
      </c>
      <c r="I14" s="7" t="s">
        <v>115</v>
      </c>
    </row>
    <row r="15" spans="1:11" x14ac:dyDescent="0.35">
      <c r="A15" s="8" t="s">
        <v>23</v>
      </c>
      <c r="B15" s="7" t="s">
        <v>24</v>
      </c>
      <c r="C15" s="48">
        <v>7.5</v>
      </c>
      <c r="D15" s="9" t="s">
        <v>21</v>
      </c>
      <c r="E15" s="37" t="str">
        <f t="shared" ref="E15:E20" si="0">IF(D15="Earned",C15,"")</f>
        <v/>
      </c>
      <c r="F15" s="37" t="str">
        <f t="shared" ref="F15:F20" si="1">IF(D15="Planned",C15,"")</f>
        <v/>
      </c>
      <c r="G15" s="37" t="s">
        <v>22</v>
      </c>
      <c r="H15" s="7" t="s">
        <v>143</v>
      </c>
      <c r="I15" s="7" t="s">
        <v>115</v>
      </c>
    </row>
    <row r="16" spans="1:11" x14ac:dyDescent="0.35">
      <c r="A16" s="8" t="s">
        <v>25</v>
      </c>
      <c r="B16" s="7" t="s">
        <v>26</v>
      </c>
      <c r="C16" s="48">
        <v>7.5</v>
      </c>
      <c r="D16" s="9" t="s">
        <v>21</v>
      </c>
      <c r="E16" s="37" t="str">
        <f t="shared" si="0"/>
        <v/>
      </c>
      <c r="F16" s="37" t="str">
        <f t="shared" si="1"/>
        <v/>
      </c>
      <c r="G16" s="37" t="s">
        <v>22</v>
      </c>
      <c r="H16" s="7" t="s">
        <v>143</v>
      </c>
      <c r="I16" s="7" t="s">
        <v>115</v>
      </c>
    </row>
    <row r="17" spans="1:9" x14ac:dyDescent="0.35">
      <c r="A17" s="8" t="s">
        <v>27</v>
      </c>
      <c r="B17" s="7" t="s">
        <v>28</v>
      </c>
      <c r="C17" s="48">
        <v>7.5</v>
      </c>
      <c r="D17" s="9" t="s">
        <v>21</v>
      </c>
      <c r="E17" s="37" t="str">
        <f t="shared" si="0"/>
        <v/>
      </c>
      <c r="F17" s="37" t="str">
        <f t="shared" si="1"/>
        <v/>
      </c>
      <c r="G17" s="37" t="s">
        <v>22</v>
      </c>
      <c r="H17" s="7" t="s">
        <v>23</v>
      </c>
      <c r="I17" s="7" t="s">
        <v>116</v>
      </c>
    </row>
    <row r="18" spans="1:9" x14ac:dyDescent="0.35">
      <c r="A18" s="8" t="s">
        <v>29</v>
      </c>
      <c r="B18" s="7" t="s">
        <v>30</v>
      </c>
      <c r="C18" s="48">
        <v>7.5</v>
      </c>
      <c r="D18" s="9" t="s">
        <v>21</v>
      </c>
      <c r="E18" s="37" t="str">
        <f t="shared" si="0"/>
        <v/>
      </c>
      <c r="F18" s="37" t="str">
        <f t="shared" si="1"/>
        <v/>
      </c>
      <c r="G18" s="37" t="s">
        <v>22</v>
      </c>
      <c r="H18" s="7" t="s">
        <v>54</v>
      </c>
      <c r="I18" s="7" t="s">
        <v>116</v>
      </c>
    </row>
    <row r="19" spans="1:9" ht="29" x14ac:dyDescent="0.35">
      <c r="A19" s="8" t="s">
        <v>31</v>
      </c>
      <c r="B19" s="7" t="s">
        <v>32</v>
      </c>
      <c r="C19" s="48">
        <v>7.5</v>
      </c>
      <c r="D19" s="9" t="s">
        <v>21</v>
      </c>
      <c r="E19" s="37" t="str">
        <f t="shared" si="0"/>
        <v/>
      </c>
      <c r="F19" s="37" t="str">
        <f t="shared" si="1"/>
        <v/>
      </c>
      <c r="G19" s="37" t="s">
        <v>22</v>
      </c>
      <c r="H19" s="7" t="s">
        <v>136</v>
      </c>
      <c r="I19" s="7" t="s">
        <v>116</v>
      </c>
    </row>
    <row r="20" spans="1:9" ht="14.5" customHeight="1" x14ac:dyDescent="0.35">
      <c r="A20" s="8" t="s">
        <v>33</v>
      </c>
      <c r="B20" s="7" t="s">
        <v>34</v>
      </c>
      <c r="C20" s="48">
        <v>5</v>
      </c>
      <c r="D20" s="9" t="s">
        <v>21</v>
      </c>
      <c r="E20" s="37" t="str">
        <f t="shared" si="0"/>
        <v/>
      </c>
      <c r="F20" s="37" t="str">
        <f t="shared" si="1"/>
        <v/>
      </c>
      <c r="G20" s="37" t="s">
        <v>22</v>
      </c>
      <c r="H20" s="7" t="s">
        <v>142</v>
      </c>
      <c r="I20" s="7" t="s">
        <v>147</v>
      </c>
    </row>
    <row r="21" spans="1:9" x14ac:dyDescent="0.35">
      <c r="C21" s="49"/>
    </row>
    <row r="22" spans="1:9" ht="18.5" x14ac:dyDescent="0.45">
      <c r="B22" s="13" t="s">
        <v>35</v>
      </c>
      <c r="C22" s="13"/>
      <c r="D22" s="13"/>
      <c r="I22" s="14" t="s">
        <v>36</v>
      </c>
    </row>
    <row r="23" spans="1:9" ht="29" x14ac:dyDescent="0.35">
      <c r="A23" s="10" t="s">
        <v>11</v>
      </c>
      <c r="B23" s="11" t="s">
        <v>12</v>
      </c>
      <c r="C23" s="11" t="s">
        <v>13</v>
      </c>
      <c r="D23" s="10" t="s">
        <v>14</v>
      </c>
      <c r="E23" s="10" t="s">
        <v>15</v>
      </c>
      <c r="F23" s="10" t="s">
        <v>16</v>
      </c>
      <c r="G23" s="10" t="s">
        <v>17</v>
      </c>
      <c r="H23" s="11" t="s">
        <v>133</v>
      </c>
      <c r="I23" s="53" t="s">
        <v>18</v>
      </c>
    </row>
    <row r="24" spans="1:9" x14ac:dyDescent="0.35">
      <c r="A24" s="8" t="s">
        <v>37</v>
      </c>
      <c r="B24" s="7" t="s">
        <v>38</v>
      </c>
      <c r="C24" s="48">
        <v>7.5</v>
      </c>
      <c r="D24" s="9" t="s">
        <v>39</v>
      </c>
      <c r="E24" s="37" t="str">
        <f>IF(D24="Earned",C24,"")</f>
        <v/>
      </c>
      <c r="F24" s="37" t="str">
        <f>IF(D24="Planned",C24, "")</f>
        <v/>
      </c>
      <c r="G24" s="7" t="s">
        <v>22</v>
      </c>
      <c r="H24" s="7" t="s">
        <v>27</v>
      </c>
      <c r="I24" s="7" t="s">
        <v>40</v>
      </c>
    </row>
    <row r="25" spans="1:9" ht="29" x14ac:dyDescent="0.35">
      <c r="A25" s="8" t="s">
        <v>41</v>
      </c>
      <c r="B25" s="7" t="s">
        <v>42</v>
      </c>
      <c r="C25" s="48">
        <v>7.5</v>
      </c>
      <c r="D25" s="9" t="s">
        <v>39</v>
      </c>
      <c r="E25" s="37" t="str">
        <f t="shared" ref="E25:E29" si="2">IF(D25="Earned",C25,"")</f>
        <v/>
      </c>
      <c r="F25" s="37" t="str">
        <f t="shared" ref="F25:F28" si="3">IF(D25="Planned",C25, "")</f>
        <v/>
      </c>
      <c r="G25" s="7" t="s">
        <v>22</v>
      </c>
      <c r="H25" s="7" t="s">
        <v>137</v>
      </c>
      <c r="I25" s="7" t="s">
        <v>40</v>
      </c>
    </row>
    <row r="26" spans="1:9" x14ac:dyDescent="0.35">
      <c r="A26" s="8" t="s">
        <v>43</v>
      </c>
      <c r="B26" s="7" t="s">
        <v>44</v>
      </c>
      <c r="C26" s="48">
        <v>7.5</v>
      </c>
      <c r="D26" s="9" t="s">
        <v>39</v>
      </c>
      <c r="E26" s="37" t="str">
        <f t="shared" si="2"/>
        <v/>
      </c>
      <c r="F26" s="37" t="str">
        <f t="shared" si="3"/>
        <v/>
      </c>
      <c r="G26" s="7" t="s">
        <v>22</v>
      </c>
      <c r="H26" s="7"/>
      <c r="I26" s="7" t="s">
        <v>40</v>
      </c>
    </row>
    <row r="27" spans="1:9" x14ac:dyDescent="0.35">
      <c r="A27" s="8" t="s">
        <v>45</v>
      </c>
      <c r="B27" s="7" t="s">
        <v>46</v>
      </c>
      <c r="C27" s="48">
        <v>7.5</v>
      </c>
      <c r="D27" s="9" t="s">
        <v>39</v>
      </c>
      <c r="E27" s="37" t="str">
        <f t="shared" si="2"/>
        <v/>
      </c>
      <c r="F27" s="37" t="str">
        <f t="shared" si="3"/>
        <v/>
      </c>
      <c r="G27" s="7" t="s">
        <v>22</v>
      </c>
      <c r="H27" s="7" t="s">
        <v>37</v>
      </c>
      <c r="I27" s="7" t="s">
        <v>47</v>
      </c>
    </row>
    <row r="28" spans="1:9" x14ac:dyDescent="0.35">
      <c r="A28" s="8" t="s">
        <v>48</v>
      </c>
      <c r="B28" s="7" t="s">
        <v>49</v>
      </c>
      <c r="C28" s="48">
        <v>7.5</v>
      </c>
      <c r="D28" s="9" t="s">
        <v>39</v>
      </c>
      <c r="E28" s="37" t="str">
        <f t="shared" si="2"/>
        <v/>
      </c>
      <c r="F28" s="37" t="str">
        <f t="shared" si="3"/>
        <v/>
      </c>
      <c r="G28" s="7" t="s">
        <v>22</v>
      </c>
      <c r="H28" s="7" t="s">
        <v>29</v>
      </c>
      <c r="I28" s="7" t="s">
        <v>47</v>
      </c>
    </row>
    <row r="29" spans="1:9" x14ac:dyDescent="0.35">
      <c r="A29" s="8" t="s">
        <v>50</v>
      </c>
      <c r="B29" s="7" t="s">
        <v>51</v>
      </c>
      <c r="C29" s="48">
        <v>7.5</v>
      </c>
      <c r="D29" s="9" t="s">
        <v>39</v>
      </c>
      <c r="E29" s="37" t="str">
        <f t="shared" si="2"/>
        <v/>
      </c>
      <c r="F29" s="37" t="str">
        <f>IF(D29="Planned",C29, "")</f>
        <v/>
      </c>
      <c r="G29" s="7" t="s">
        <v>22</v>
      </c>
      <c r="H29" s="7" t="s">
        <v>143</v>
      </c>
      <c r="I29" s="7" t="s">
        <v>47</v>
      </c>
    </row>
    <row r="30" spans="1:9" x14ac:dyDescent="0.35">
      <c r="C30" s="49"/>
    </row>
    <row r="31" spans="1:9" ht="18.5" x14ac:dyDescent="0.45">
      <c r="B31" s="13" t="s">
        <v>52</v>
      </c>
      <c r="C31" s="13"/>
      <c r="D31" s="13"/>
      <c r="I31" s="14" t="s">
        <v>53</v>
      </c>
    </row>
    <row r="32" spans="1:9" ht="29" x14ac:dyDescent="0.35">
      <c r="A32" s="10" t="s">
        <v>11</v>
      </c>
      <c r="B32" s="11" t="s">
        <v>12</v>
      </c>
      <c r="C32" s="11" t="s">
        <v>13</v>
      </c>
      <c r="D32" s="10" t="s">
        <v>14</v>
      </c>
      <c r="E32" s="10" t="s">
        <v>15</v>
      </c>
      <c r="F32" s="10" t="s">
        <v>16</v>
      </c>
      <c r="G32" s="10" t="s">
        <v>17</v>
      </c>
      <c r="H32" s="11" t="s">
        <v>133</v>
      </c>
      <c r="I32" s="53" t="s">
        <v>18</v>
      </c>
    </row>
    <row r="33" spans="1:9" ht="14.5" customHeight="1" x14ac:dyDescent="0.35">
      <c r="A33" s="8" t="s">
        <v>54</v>
      </c>
      <c r="B33" s="7" t="s">
        <v>55</v>
      </c>
      <c r="C33" s="50">
        <v>5</v>
      </c>
      <c r="D33" s="9" t="s">
        <v>39</v>
      </c>
      <c r="E33" s="37" t="str">
        <f>IF(D33="Earned",C33,"")</f>
        <v/>
      </c>
      <c r="F33" s="37" t="str">
        <f>IF(D33="Planned",C33,"")</f>
        <v/>
      </c>
      <c r="G33" s="37" t="s">
        <v>22</v>
      </c>
      <c r="H33" s="7" t="s">
        <v>143</v>
      </c>
      <c r="I33" s="7" t="s">
        <v>115</v>
      </c>
    </row>
    <row r="34" spans="1:9" x14ac:dyDescent="0.35">
      <c r="A34" s="8" t="s">
        <v>56</v>
      </c>
      <c r="B34" s="7" t="s">
        <v>57</v>
      </c>
      <c r="C34" s="50">
        <v>5</v>
      </c>
      <c r="D34" s="9" t="s">
        <v>39</v>
      </c>
      <c r="E34" s="37" t="str">
        <f>IF(D34="Earned",C34,"")</f>
        <v/>
      </c>
      <c r="F34" s="37" t="str">
        <f>IF(D34="Planned",C34,"")</f>
        <v/>
      </c>
      <c r="G34" s="37" t="s">
        <v>22</v>
      </c>
      <c r="H34" s="7" t="s">
        <v>143</v>
      </c>
      <c r="I34" s="7" t="s">
        <v>116</v>
      </c>
    </row>
    <row r="35" spans="1:9" ht="29" x14ac:dyDescent="0.35">
      <c r="A35" s="8" t="s">
        <v>58</v>
      </c>
      <c r="B35" s="7" t="s">
        <v>59</v>
      </c>
      <c r="C35" s="50">
        <v>5</v>
      </c>
      <c r="D35" s="9" t="s">
        <v>39</v>
      </c>
      <c r="E35" s="37" t="str">
        <f>IF(D35="Earned",C35,"")</f>
        <v/>
      </c>
      <c r="F35" s="37" t="str">
        <f>IF(D35="Planned",C35,"")</f>
        <v/>
      </c>
      <c r="G35" s="37" t="s">
        <v>22</v>
      </c>
      <c r="H35" s="7" t="s">
        <v>138</v>
      </c>
      <c r="I35" s="7" t="s">
        <v>40</v>
      </c>
    </row>
    <row r="36" spans="1:9" x14ac:dyDescent="0.35">
      <c r="C36" s="49"/>
    </row>
    <row r="37" spans="1:9" x14ac:dyDescent="0.35">
      <c r="C37" s="49"/>
    </row>
    <row r="38" spans="1:9" ht="18.5" x14ac:dyDescent="0.45">
      <c r="B38" s="13" t="s">
        <v>60</v>
      </c>
      <c r="C38" s="49"/>
      <c r="I38" s="14" t="s">
        <v>61</v>
      </c>
    </row>
    <row r="39" spans="1:9" ht="29" x14ac:dyDescent="0.35">
      <c r="A39" s="10" t="s">
        <v>11</v>
      </c>
      <c r="B39" s="11" t="s">
        <v>12</v>
      </c>
      <c r="C39" s="11" t="s">
        <v>13</v>
      </c>
      <c r="D39" s="10" t="s">
        <v>14</v>
      </c>
      <c r="E39" s="10" t="s">
        <v>15</v>
      </c>
      <c r="F39" s="10" t="s">
        <v>16</v>
      </c>
      <c r="G39" s="10" t="s">
        <v>17</v>
      </c>
      <c r="H39" s="11" t="s">
        <v>133</v>
      </c>
      <c r="I39" s="53" t="s">
        <v>18</v>
      </c>
    </row>
    <row r="40" spans="1:9" x14ac:dyDescent="0.35">
      <c r="A40" s="46" t="s">
        <v>145</v>
      </c>
      <c r="B40" s="8" t="s">
        <v>144</v>
      </c>
      <c r="C40" s="48">
        <v>5</v>
      </c>
      <c r="D40" s="9" t="s">
        <v>39</v>
      </c>
      <c r="E40" s="37" t="str">
        <f>IF(D40="Earned",C40,"")</f>
        <v/>
      </c>
      <c r="F40" s="37" t="str">
        <f>IF(D40="Planned",C40,"")</f>
        <v/>
      </c>
      <c r="G40" s="37" t="s">
        <v>62</v>
      </c>
      <c r="H40" s="7" t="s">
        <v>143</v>
      </c>
      <c r="I40" s="7" t="s">
        <v>47</v>
      </c>
    </row>
    <row r="41" spans="1:9" x14ac:dyDescent="0.35">
      <c r="A41" s="42" t="s">
        <v>63</v>
      </c>
      <c r="B41" s="42" t="s">
        <v>146</v>
      </c>
      <c r="C41" s="48">
        <v>5</v>
      </c>
      <c r="D41" s="9" t="s">
        <v>39</v>
      </c>
      <c r="E41" s="37" t="str">
        <f>IF(D41="Earned",C41,"")</f>
        <v/>
      </c>
      <c r="F41" s="37" t="str">
        <f>IF(D41="Planned",C41,"")</f>
        <v/>
      </c>
      <c r="G41" s="37" t="s">
        <v>62</v>
      </c>
      <c r="H41" s="7" t="s">
        <v>143</v>
      </c>
      <c r="I41" s="7" t="s">
        <v>40</v>
      </c>
    </row>
    <row r="42" spans="1:9" x14ac:dyDescent="0.35">
      <c r="C42" s="49"/>
    </row>
    <row r="43" spans="1:9" ht="18.5" x14ac:dyDescent="0.45">
      <c r="B43" s="13" t="s">
        <v>64</v>
      </c>
      <c r="C43" s="49"/>
      <c r="I43" s="14" t="s">
        <v>65</v>
      </c>
    </row>
    <row r="44" spans="1:9" ht="29" x14ac:dyDescent="0.35">
      <c r="A44" s="10" t="s">
        <v>11</v>
      </c>
      <c r="B44" s="11" t="s">
        <v>12</v>
      </c>
      <c r="C44" s="11" t="s">
        <v>13</v>
      </c>
      <c r="D44" s="10" t="s">
        <v>14</v>
      </c>
      <c r="E44" s="10" t="s">
        <v>15</v>
      </c>
      <c r="F44" s="10" t="s">
        <v>16</v>
      </c>
      <c r="G44" s="10" t="s">
        <v>17</v>
      </c>
      <c r="H44" s="11" t="s">
        <v>133</v>
      </c>
      <c r="I44" s="53" t="s">
        <v>18</v>
      </c>
    </row>
    <row r="45" spans="1:9" ht="43.5" x14ac:dyDescent="0.35">
      <c r="A45" s="8" t="s">
        <v>66</v>
      </c>
      <c r="B45" s="7" t="s">
        <v>67</v>
      </c>
      <c r="C45" s="50">
        <v>5</v>
      </c>
      <c r="D45" s="9" t="s">
        <v>39</v>
      </c>
      <c r="E45" s="37" t="str">
        <f>IF(D45="Earned",C45,"")</f>
        <v/>
      </c>
      <c r="F45" s="37" t="str">
        <f>IF(D45="Planned",C45,"")</f>
        <v/>
      </c>
      <c r="G45" s="37" t="s">
        <v>22</v>
      </c>
      <c r="H45" s="7" t="s">
        <v>135</v>
      </c>
      <c r="I45" s="37" t="s">
        <v>40</v>
      </c>
    </row>
    <row r="46" spans="1:9" x14ac:dyDescent="0.35">
      <c r="C46" s="49"/>
    </row>
    <row r="47" spans="1:9" ht="18.5" x14ac:dyDescent="0.45">
      <c r="B47" s="13" t="s">
        <v>68</v>
      </c>
      <c r="C47" s="49"/>
      <c r="I47" s="14" t="s">
        <v>53</v>
      </c>
    </row>
    <row r="48" spans="1:9" ht="29" x14ac:dyDescent="0.35">
      <c r="A48" s="10" t="s">
        <v>11</v>
      </c>
      <c r="B48" s="11" t="s">
        <v>12</v>
      </c>
      <c r="C48" s="11" t="s">
        <v>13</v>
      </c>
      <c r="D48" s="10" t="s">
        <v>14</v>
      </c>
      <c r="E48" s="10" t="s">
        <v>15</v>
      </c>
      <c r="F48" s="10" t="s">
        <v>16</v>
      </c>
      <c r="G48" s="10" t="s">
        <v>17</v>
      </c>
      <c r="H48" s="11" t="s">
        <v>133</v>
      </c>
      <c r="I48" s="53" t="s">
        <v>18</v>
      </c>
    </row>
    <row r="49" spans="1:9" x14ac:dyDescent="0.35">
      <c r="A49" s="8" t="s">
        <v>69</v>
      </c>
      <c r="B49" s="8" t="s">
        <v>70</v>
      </c>
      <c r="C49" s="48">
        <v>2.5</v>
      </c>
      <c r="D49" s="9" t="s">
        <v>39</v>
      </c>
      <c r="E49" s="37" t="str">
        <f t="shared" ref="E49:E52" si="4">IF(D49="Earned",C49,"")</f>
        <v/>
      </c>
      <c r="F49" s="37" t="str">
        <f t="shared" ref="F49:F52" si="5">IF(D49="Planned",C49,"")</f>
        <v/>
      </c>
      <c r="G49" s="37" t="s">
        <v>22</v>
      </c>
      <c r="H49" s="7"/>
      <c r="I49" s="7" t="s">
        <v>40</v>
      </c>
    </row>
    <row r="50" spans="1:9" x14ac:dyDescent="0.35">
      <c r="A50" s="8" t="s">
        <v>71</v>
      </c>
      <c r="B50" s="8" t="s">
        <v>72</v>
      </c>
      <c r="C50" s="48">
        <v>2.5</v>
      </c>
      <c r="D50" s="9" t="s">
        <v>39</v>
      </c>
      <c r="E50" s="37" t="str">
        <f t="shared" si="4"/>
        <v/>
      </c>
      <c r="F50" s="37" t="str">
        <f t="shared" si="5"/>
        <v/>
      </c>
      <c r="G50" s="37" t="s">
        <v>22</v>
      </c>
      <c r="H50" s="7"/>
      <c r="I50" s="7" t="s">
        <v>47</v>
      </c>
    </row>
    <row r="51" spans="1:9" ht="29" x14ac:dyDescent="0.35">
      <c r="A51" s="8" t="s">
        <v>73</v>
      </c>
      <c r="B51" s="7" t="s">
        <v>134</v>
      </c>
      <c r="C51" s="48">
        <v>5</v>
      </c>
      <c r="D51" s="9" t="s">
        <v>39</v>
      </c>
      <c r="E51" s="37" t="str">
        <f t="shared" si="4"/>
        <v/>
      </c>
      <c r="F51" s="37" t="str">
        <f t="shared" si="5"/>
        <v/>
      </c>
      <c r="G51" s="37" t="s">
        <v>22</v>
      </c>
      <c r="H51" s="7" t="s">
        <v>139</v>
      </c>
      <c r="I51" s="7" t="s">
        <v>74</v>
      </c>
    </row>
    <row r="52" spans="1:9" x14ac:dyDescent="0.35">
      <c r="A52" s="8" t="s">
        <v>75</v>
      </c>
      <c r="B52" s="7" t="s">
        <v>76</v>
      </c>
      <c r="C52" s="48">
        <v>5</v>
      </c>
      <c r="D52" s="9" t="s">
        <v>39</v>
      </c>
      <c r="E52" s="37" t="str">
        <f t="shared" si="4"/>
        <v/>
      </c>
      <c r="F52" s="37" t="str">
        <f t="shared" si="5"/>
        <v/>
      </c>
      <c r="G52" s="37" t="s">
        <v>22</v>
      </c>
      <c r="H52" s="7"/>
      <c r="I52" s="7" t="s">
        <v>47</v>
      </c>
    </row>
    <row r="53" spans="1:9" x14ac:dyDescent="0.35">
      <c r="C53" s="49"/>
    </row>
    <row r="54" spans="1:9" ht="18.5" x14ac:dyDescent="0.45">
      <c r="B54" s="13" t="s">
        <v>77</v>
      </c>
      <c r="C54" s="13"/>
      <c r="D54" s="13"/>
      <c r="I54" s="14" t="s">
        <v>53</v>
      </c>
    </row>
    <row r="55" spans="1:9" ht="29" x14ac:dyDescent="0.35">
      <c r="A55" s="10" t="s">
        <v>11</v>
      </c>
      <c r="B55" s="11" t="s">
        <v>12</v>
      </c>
      <c r="C55" s="11" t="s">
        <v>13</v>
      </c>
      <c r="D55" s="10" t="s">
        <v>14</v>
      </c>
      <c r="E55" s="10" t="s">
        <v>15</v>
      </c>
      <c r="F55" s="10" t="s">
        <v>16</v>
      </c>
      <c r="G55" s="10" t="s">
        <v>17</v>
      </c>
      <c r="H55" s="11" t="s">
        <v>133</v>
      </c>
      <c r="I55" s="53" t="s">
        <v>18</v>
      </c>
    </row>
    <row r="56" spans="1:9" x14ac:dyDescent="0.35">
      <c r="A56" s="8" t="s">
        <v>78</v>
      </c>
      <c r="B56" s="7" t="s">
        <v>77</v>
      </c>
      <c r="C56" s="48">
        <v>15</v>
      </c>
      <c r="D56" s="7" t="s">
        <v>39</v>
      </c>
      <c r="E56" s="37" t="str">
        <f>IF(D56="Earned",C56,"")</f>
        <v/>
      </c>
      <c r="F56" s="37" t="str">
        <f>IF(D56="Planned",C56,"")</f>
        <v/>
      </c>
      <c r="G56" s="7" t="s">
        <v>22</v>
      </c>
      <c r="H56" s="7"/>
      <c r="I56" s="7" t="s">
        <v>141</v>
      </c>
    </row>
    <row r="57" spans="1:9" x14ac:dyDescent="0.35">
      <c r="A57" s="8" t="s">
        <v>79</v>
      </c>
      <c r="B57" s="7" t="s">
        <v>80</v>
      </c>
      <c r="C57" s="48">
        <v>0</v>
      </c>
      <c r="D57" s="7" t="s">
        <v>39</v>
      </c>
      <c r="E57" s="37" t="str">
        <f t="shared" ref="E57:E62" si="6">IF(D57="Earned",C57,"")</f>
        <v/>
      </c>
      <c r="F57" s="37" t="str">
        <f t="shared" ref="F57:F62" si="7">IF(D57="Planned",C57,"")</f>
        <v/>
      </c>
      <c r="G57" s="7" t="s">
        <v>22</v>
      </c>
      <c r="H57" s="7"/>
      <c r="I57" s="7" t="s">
        <v>81</v>
      </c>
    </row>
    <row r="58" spans="1:9" x14ac:dyDescent="0.35">
      <c r="A58" s="8" t="s">
        <v>82</v>
      </c>
      <c r="B58" s="7" t="s">
        <v>83</v>
      </c>
      <c r="C58" s="48">
        <v>0</v>
      </c>
      <c r="D58" s="7" t="s">
        <v>39</v>
      </c>
      <c r="E58" s="37" t="str">
        <f t="shared" si="6"/>
        <v/>
      </c>
      <c r="F58" s="37" t="str">
        <f t="shared" si="7"/>
        <v/>
      </c>
      <c r="G58" s="7" t="s">
        <v>22</v>
      </c>
      <c r="H58" s="7"/>
      <c r="I58" s="7" t="s">
        <v>84</v>
      </c>
    </row>
    <row r="59" spans="1:9" x14ac:dyDescent="0.35">
      <c r="A59" s="8" t="s">
        <v>85</v>
      </c>
      <c r="B59" s="7" t="s">
        <v>86</v>
      </c>
      <c r="C59" s="48">
        <v>0</v>
      </c>
      <c r="D59" s="7" t="s">
        <v>39</v>
      </c>
      <c r="E59" s="37" t="str">
        <f t="shared" si="6"/>
        <v/>
      </c>
      <c r="F59" s="37" t="str">
        <f t="shared" si="7"/>
        <v/>
      </c>
      <c r="G59" s="7" t="s">
        <v>22</v>
      </c>
      <c r="H59" s="7"/>
      <c r="I59" s="7" t="s">
        <v>87</v>
      </c>
    </row>
    <row r="60" spans="1:9" x14ac:dyDescent="0.35">
      <c r="A60" s="8" t="s">
        <v>88</v>
      </c>
      <c r="B60" s="7" t="s">
        <v>89</v>
      </c>
      <c r="C60" s="48">
        <v>0</v>
      </c>
      <c r="D60" s="7" t="s">
        <v>39</v>
      </c>
      <c r="E60" s="37" t="str">
        <f t="shared" si="6"/>
        <v/>
      </c>
      <c r="F60" s="37" t="str">
        <f t="shared" si="7"/>
        <v/>
      </c>
      <c r="G60" s="7" t="s">
        <v>22</v>
      </c>
      <c r="H60" s="7"/>
      <c r="I60" s="7" t="s">
        <v>90</v>
      </c>
    </row>
    <row r="61" spans="1:9" x14ac:dyDescent="0.35">
      <c r="A61" s="8" t="s">
        <v>91</v>
      </c>
      <c r="B61" s="7" t="s">
        <v>92</v>
      </c>
      <c r="C61" s="48">
        <v>0</v>
      </c>
      <c r="D61" s="7" t="s">
        <v>39</v>
      </c>
      <c r="E61" s="37" t="str">
        <f t="shared" si="6"/>
        <v/>
      </c>
      <c r="F61" s="37" t="str">
        <f t="shared" si="7"/>
        <v/>
      </c>
      <c r="G61" s="7" t="s">
        <v>62</v>
      </c>
      <c r="H61" s="7"/>
      <c r="I61" s="7" t="s">
        <v>93</v>
      </c>
    </row>
    <row r="62" spans="1:9" x14ac:dyDescent="0.35">
      <c r="A62" s="8" t="s">
        <v>91</v>
      </c>
      <c r="B62" s="7" t="s">
        <v>94</v>
      </c>
      <c r="C62" s="48">
        <v>0</v>
      </c>
      <c r="D62" s="7" t="s">
        <v>39</v>
      </c>
      <c r="E62" s="37" t="str">
        <f t="shared" si="6"/>
        <v/>
      </c>
      <c r="F62" s="37" t="str">
        <f t="shared" si="7"/>
        <v/>
      </c>
      <c r="G62" s="7" t="s">
        <v>62</v>
      </c>
      <c r="H62" s="7"/>
      <c r="I62" s="7" t="s">
        <v>93</v>
      </c>
    </row>
    <row r="63" spans="1:9" x14ac:dyDescent="0.35">
      <c r="C63" s="49"/>
    </row>
    <row r="64" spans="1:9" ht="18.5" x14ac:dyDescent="0.45">
      <c r="B64" s="13" t="s">
        <v>95</v>
      </c>
      <c r="C64" s="13"/>
      <c r="D64" s="13"/>
      <c r="I64" s="14" t="s">
        <v>53</v>
      </c>
    </row>
    <row r="65" spans="1:16" ht="29" x14ac:dyDescent="0.35">
      <c r="A65" s="10" t="s">
        <v>11</v>
      </c>
      <c r="B65" s="11" t="s">
        <v>12</v>
      </c>
      <c r="C65" s="11" t="s">
        <v>13</v>
      </c>
      <c r="D65" s="10" t="s">
        <v>14</v>
      </c>
      <c r="E65" s="10" t="s">
        <v>15</v>
      </c>
      <c r="F65" s="10" t="s">
        <v>16</v>
      </c>
      <c r="G65" s="10" t="s">
        <v>17</v>
      </c>
      <c r="H65" s="11" t="s">
        <v>133</v>
      </c>
      <c r="I65" s="53" t="s">
        <v>18</v>
      </c>
    </row>
    <row r="66" spans="1:16" x14ac:dyDescent="0.35">
      <c r="A66" s="8" t="s">
        <v>96</v>
      </c>
      <c r="B66" s="7" t="s">
        <v>97</v>
      </c>
      <c r="C66" s="51">
        <v>5</v>
      </c>
      <c r="D66" s="9" t="s">
        <v>39</v>
      </c>
      <c r="E66" s="37" t="str">
        <f t="shared" ref="E66:E68" si="8">IF(D66="Earned",C66,"")</f>
        <v/>
      </c>
      <c r="F66" s="38" t="str">
        <f t="shared" ref="F66:F68" si="9">IF(D66="Planned",C66,"")</f>
        <v/>
      </c>
      <c r="G66" s="38" t="s">
        <v>62</v>
      </c>
      <c r="H66" s="76" t="s">
        <v>140</v>
      </c>
      <c r="I66" s="7" t="s">
        <v>40</v>
      </c>
    </row>
    <row r="67" spans="1:16" x14ac:dyDescent="0.35">
      <c r="A67" s="8" t="s">
        <v>96</v>
      </c>
      <c r="B67" s="7" t="s">
        <v>97</v>
      </c>
      <c r="C67" s="51">
        <v>5</v>
      </c>
      <c r="D67" s="9" t="s">
        <v>39</v>
      </c>
      <c r="E67" s="37" t="str">
        <f t="shared" si="8"/>
        <v/>
      </c>
      <c r="F67" s="38" t="str">
        <f t="shared" si="9"/>
        <v/>
      </c>
      <c r="G67" s="38" t="s">
        <v>62</v>
      </c>
      <c r="H67" s="77"/>
      <c r="I67" s="7" t="s">
        <v>47</v>
      </c>
    </row>
    <row r="68" spans="1:16" x14ac:dyDescent="0.35">
      <c r="A68" s="8" t="s">
        <v>96</v>
      </c>
      <c r="B68" s="7" t="s">
        <v>97</v>
      </c>
      <c r="C68" s="51">
        <v>5</v>
      </c>
      <c r="D68" s="9" t="s">
        <v>39</v>
      </c>
      <c r="E68" s="37" t="str">
        <f t="shared" si="8"/>
        <v/>
      </c>
      <c r="F68" s="38" t="str">
        <f t="shared" si="9"/>
        <v/>
      </c>
      <c r="G68" s="38" t="s">
        <v>62</v>
      </c>
      <c r="H68" s="78"/>
      <c r="I68" s="7" t="s">
        <v>98</v>
      </c>
    </row>
    <row r="69" spans="1:16" x14ac:dyDescent="0.35">
      <c r="C69" s="49"/>
    </row>
    <row r="70" spans="1:16" ht="18.5" x14ac:dyDescent="0.45">
      <c r="B70" s="13" t="s">
        <v>99</v>
      </c>
      <c r="C70" s="13"/>
      <c r="D70" s="13"/>
      <c r="I70" s="14" t="s">
        <v>61</v>
      </c>
    </row>
    <row r="71" spans="1:16" ht="29" x14ac:dyDescent="0.35">
      <c r="A71" s="10" t="s">
        <v>11</v>
      </c>
      <c r="B71" s="11" t="s">
        <v>12</v>
      </c>
      <c r="C71" s="11" t="s">
        <v>13</v>
      </c>
      <c r="D71" s="10" t="s">
        <v>14</v>
      </c>
      <c r="E71" s="10" t="s">
        <v>15</v>
      </c>
      <c r="F71" s="10" t="s">
        <v>16</v>
      </c>
      <c r="G71" s="10" t="s">
        <v>17</v>
      </c>
      <c r="H71" s="11" t="s">
        <v>133</v>
      </c>
      <c r="I71" s="53" t="s">
        <v>18</v>
      </c>
    </row>
    <row r="72" spans="1:16" x14ac:dyDescent="0.35">
      <c r="A72" s="8" t="s">
        <v>100</v>
      </c>
      <c r="B72" s="7" t="s">
        <v>101</v>
      </c>
      <c r="C72" s="48">
        <v>10</v>
      </c>
      <c r="D72" s="9" t="s">
        <v>39</v>
      </c>
      <c r="E72" s="37" t="str">
        <f>IF(D72="Earned",C72,"")</f>
        <v/>
      </c>
      <c r="F72" s="37" t="str">
        <f>IF(D72="Planned",C72,"")</f>
        <v/>
      </c>
      <c r="G72" s="37" t="s">
        <v>22</v>
      </c>
      <c r="H72" s="37"/>
      <c r="I72" s="7" t="s">
        <v>47</v>
      </c>
    </row>
    <row r="76" spans="1:16" ht="18.5" x14ac:dyDescent="0.45">
      <c r="A76" s="14" t="s">
        <v>102</v>
      </c>
      <c r="B76" s="16">
        <f>SUM(E14:E74)</f>
        <v>0</v>
      </c>
      <c r="C76" s="16"/>
      <c r="D76" s="16"/>
      <c r="E76" s="14" t="s">
        <v>103</v>
      </c>
      <c r="I76" s="16">
        <f>SUM(F14:F74)</f>
        <v>0</v>
      </c>
      <c r="J76" s="17" t="s">
        <v>104</v>
      </c>
      <c r="K76" s="36">
        <f>SUM(B76+I76)</f>
        <v>0</v>
      </c>
    </row>
    <row r="77" spans="1:16" ht="15" thickBot="1" x14ac:dyDescent="0.4">
      <c r="J77" s="17"/>
      <c r="K77" s="18"/>
    </row>
    <row r="78" spans="1:16" x14ac:dyDescent="0.35">
      <c r="J78" s="19" t="s">
        <v>105</v>
      </c>
      <c r="K78" s="20">
        <f>I76/30</f>
        <v>0</v>
      </c>
      <c r="L78" s="56" t="s">
        <v>106</v>
      </c>
      <c r="M78" s="57"/>
      <c r="N78" s="57"/>
      <c r="O78" s="57"/>
      <c r="P78" s="58"/>
    </row>
    <row r="79" spans="1:16" x14ac:dyDescent="0.35">
      <c r="J79" s="17"/>
      <c r="K79" s="18"/>
      <c r="L79" s="62"/>
      <c r="M79" s="63"/>
      <c r="N79" s="63"/>
      <c r="O79" s="63"/>
      <c r="P79" s="64"/>
    </row>
    <row r="80" spans="1:16" x14ac:dyDescent="0.35">
      <c r="L80" s="62"/>
      <c r="M80" s="63"/>
      <c r="N80" s="63"/>
      <c r="O80" s="63"/>
      <c r="P80" s="64"/>
    </row>
    <row r="81" spans="1:16" ht="18.5" x14ac:dyDescent="0.45">
      <c r="B81" s="13" t="s">
        <v>107</v>
      </c>
      <c r="C81" s="13"/>
      <c r="D81" s="13"/>
      <c r="E81" s="21" t="s">
        <v>108</v>
      </c>
      <c r="F81" s="15"/>
      <c r="G81" s="15"/>
      <c r="H81" s="15"/>
      <c r="L81" s="62"/>
      <c r="M81" s="63"/>
      <c r="N81" s="63"/>
      <c r="O81" s="63"/>
      <c r="P81" s="64"/>
    </row>
    <row r="82" spans="1:16" ht="29" x14ac:dyDescent="0.35">
      <c r="A82" s="10" t="s">
        <v>11</v>
      </c>
      <c r="B82" s="11" t="s">
        <v>12</v>
      </c>
      <c r="C82" s="11" t="s">
        <v>13</v>
      </c>
      <c r="D82" s="10" t="s">
        <v>14</v>
      </c>
      <c r="E82" s="10" t="s">
        <v>15</v>
      </c>
      <c r="F82" s="10" t="s">
        <v>16</v>
      </c>
      <c r="G82" s="10" t="s">
        <v>17</v>
      </c>
      <c r="H82" s="11" t="s">
        <v>133</v>
      </c>
      <c r="I82" s="53" t="s">
        <v>18</v>
      </c>
      <c r="L82" s="62"/>
      <c r="M82" s="63"/>
      <c r="N82" s="63"/>
      <c r="O82" s="63"/>
      <c r="P82" s="64"/>
    </row>
    <row r="83" spans="1:16" ht="15" thickBot="1" x14ac:dyDescent="0.4">
      <c r="A83" s="8"/>
      <c r="B83" s="7"/>
      <c r="C83" s="7"/>
      <c r="D83" s="9" t="s">
        <v>39</v>
      </c>
      <c r="E83" s="37" t="str">
        <f t="shared" ref="E83" si="10">IF(D83="Earned",C83,"")</f>
        <v/>
      </c>
      <c r="F83" s="38" t="str">
        <f t="shared" ref="F83" si="11">IF(D83="Planned",C83,"")</f>
        <v/>
      </c>
      <c r="G83" s="9"/>
      <c r="H83" s="9"/>
      <c r="I83" s="7" t="s">
        <v>98</v>
      </c>
      <c r="L83" s="59"/>
      <c r="M83" s="60"/>
      <c r="N83" s="60"/>
      <c r="O83" s="60"/>
      <c r="P83" s="61"/>
    </row>
    <row r="84" spans="1:16" ht="15" thickBot="1" x14ac:dyDescent="0.4">
      <c r="A84" s="8"/>
      <c r="B84" s="7"/>
      <c r="C84" s="7"/>
      <c r="D84" s="9" t="s">
        <v>39</v>
      </c>
      <c r="E84" s="37" t="str">
        <f t="shared" ref="E84:E91" si="12">IF(D84="Earned",C84,"")</f>
        <v/>
      </c>
      <c r="F84" s="38" t="str">
        <f t="shared" ref="F84:F91" si="13">IF(D84="Planned",C84,"")</f>
        <v/>
      </c>
      <c r="G84" s="9"/>
      <c r="H84" s="9"/>
      <c r="I84" s="7" t="s">
        <v>98</v>
      </c>
    </row>
    <row r="85" spans="1:16" x14ac:dyDescent="0.35">
      <c r="A85" s="8"/>
      <c r="B85" s="7"/>
      <c r="C85" s="7"/>
      <c r="D85" s="9" t="s">
        <v>39</v>
      </c>
      <c r="E85" s="37" t="str">
        <f t="shared" si="12"/>
        <v/>
      </c>
      <c r="F85" s="38" t="str">
        <f t="shared" si="13"/>
        <v/>
      </c>
      <c r="G85" s="9"/>
      <c r="H85" s="9"/>
      <c r="I85" s="7" t="s">
        <v>98</v>
      </c>
      <c r="L85" s="56" t="s">
        <v>109</v>
      </c>
      <c r="M85" s="57"/>
      <c r="N85" s="57"/>
      <c r="O85" s="57"/>
      <c r="P85" s="58"/>
    </row>
    <row r="86" spans="1:16" ht="15" thickBot="1" x14ac:dyDescent="0.4">
      <c r="A86" s="8"/>
      <c r="B86" s="7"/>
      <c r="C86" s="7"/>
      <c r="D86" s="9" t="s">
        <v>39</v>
      </c>
      <c r="E86" s="37" t="str">
        <f t="shared" si="12"/>
        <v/>
      </c>
      <c r="F86" s="38" t="str">
        <f t="shared" si="13"/>
        <v/>
      </c>
      <c r="G86" s="9"/>
      <c r="H86" s="9"/>
      <c r="I86" s="7" t="s">
        <v>98</v>
      </c>
      <c r="L86" s="59"/>
      <c r="M86" s="60"/>
      <c r="N86" s="60"/>
      <c r="O86" s="60"/>
      <c r="P86" s="61"/>
    </row>
    <row r="87" spans="1:16" x14ac:dyDescent="0.35">
      <c r="A87" s="8"/>
      <c r="B87" s="7"/>
      <c r="C87" s="7"/>
      <c r="D87" s="9" t="s">
        <v>39</v>
      </c>
      <c r="E87" s="37" t="str">
        <f t="shared" si="12"/>
        <v/>
      </c>
      <c r="F87" s="38" t="str">
        <f t="shared" si="13"/>
        <v/>
      </c>
      <c r="G87" s="9"/>
      <c r="H87" s="9"/>
      <c r="I87" s="7" t="s">
        <v>98</v>
      </c>
    </row>
    <row r="88" spans="1:16" x14ac:dyDescent="0.35">
      <c r="A88" s="8"/>
      <c r="B88" s="7"/>
      <c r="C88" s="7"/>
      <c r="D88" s="9" t="s">
        <v>39</v>
      </c>
      <c r="E88" s="37" t="str">
        <f t="shared" si="12"/>
        <v/>
      </c>
      <c r="F88" s="38" t="str">
        <f t="shared" si="13"/>
        <v/>
      </c>
      <c r="G88" s="9"/>
      <c r="H88" s="9"/>
      <c r="I88" s="7" t="s">
        <v>98</v>
      </c>
    </row>
    <row r="89" spans="1:16" x14ac:dyDescent="0.35">
      <c r="A89" s="8"/>
      <c r="B89" s="7"/>
      <c r="C89" s="7"/>
      <c r="D89" s="9" t="s">
        <v>39</v>
      </c>
      <c r="E89" s="37" t="str">
        <f t="shared" si="12"/>
        <v/>
      </c>
      <c r="F89" s="38" t="str">
        <f t="shared" si="13"/>
        <v/>
      </c>
      <c r="G89" s="9"/>
      <c r="H89" s="9"/>
      <c r="I89" s="7" t="s">
        <v>98</v>
      </c>
    </row>
    <row r="90" spans="1:16" x14ac:dyDescent="0.35">
      <c r="A90" s="8"/>
      <c r="B90" s="7"/>
      <c r="C90" s="7"/>
      <c r="D90" s="9" t="s">
        <v>39</v>
      </c>
      <c r="E90" s="37" t="str">
        <f t="shared" si="12"/>
        <v/>
      </c>
      <c r="F90" s="38" t="str">
        <f t="shared" si="13"/>
        <v/>
      </c>
      <c r="G90" s="9"/>
      <c r="H90" s="9"/>
      <c r="I90" s="7" t="s">
        <v>98</v>
      </c>
    </row>
    <row r="91" spans="1:16" ht="14.5" customHeight="1" x14ac:dyDescent="0.35">
      <c r="A91" s="8"/>
      <c r="B91" s="7"/>
      <c r="C91" s="7"/>
      <c r="D91" s="9" t="s">
        <v>39</v>
      </c>
      <c r="E91" s="37" t="str">
        <f t="shared" si="12"/>
        <v/>
      </c>
      <c r="F91" s="38" t="str">
        <f t="shared" si="13"/>
        <v/>
      </c>
      <c r="G91" s="9"/>
      <c r="H91" s="9"/>
      <c r="I91" s="7" t="s">
        <v>98</v>
      </c>
    </row>
    <row r="98" ht="14.5" customHeight="1" x14ac:dyDescent="0.35"/>
  </sheetData>
  <sortState xmlns:xlrd2="http://schemas.microsoft.com/office/spreadsheetml/2017/richdata2" ref="A14:I19">
    <sortCondition descending="1" ref="I14"/>
  </sortState>
  <mergeCells count="11">
    <mergeCell ref="B1:D1"/>
    <mergeCell ref="L85:P86"/>
    <mergeCell ref="L78:P83"/>
    <mergeCell ref="A9:K10"/>
    <mergeCell ref="A6:K6"/>
    <mergeCell ref="A7:K7"/>
    <mergeCell ref="A8:K8"/>
    <mergeCell ref="I1:J1"/>
    <mergeCell ref="A5:K5"/>
    <mergeCell ref="B2:D2"/>
    <mergeCell ref="H66:H68"/>
  </mergeCells>
  <phoneticPr fontId="15" type="noConversion"/>
  <conditionalFormatting sqref="K76">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6">
    <dataValidation type="list" allowBlank="1" showInputMessage="1" showErrorMessage="1" sqref="D14:D20" xr:uid="{AB33343F-A0E5-4FA3-916B-7DAF38275AC3}">
      <formula1>"Please select: , Earned, Planned, "</formula1>
    </dataValidation>
    <dataValidation type="list" allowBlank="1" showInputMessage="1" showErrorMessage="1" sqref="D40:D43 D72 D56:D62 D46:D47 D49:D52" xr:uid="{CE997C16-9A75-4DD0-96B5-A4D1A45CC38E}">
      <formula1>"Please select:, Earned, Planned,"</formula1>
    </dataValidation>
    <dataValidation type="list" allowBlank="1" showInputMessage="1" showErrorMessage="1" sqref="D66:D68 D24:D29 D83:D91" xr:uid="{43FD0227-5D11-42B7-A318-6A0D6EB9A9F1}">
      <formula1>"Please select:, Earned, Planned, N/A,"</formula1>
    </dataValidation>
    <dataValidation type="list" allowBlank="1" showInputMessage="1" showErrorMessage="1" sqref="D45 D33:D35" xr:uid="{7A9C8D0B-752F-4B5E-B252-67E4044A214C}">
      <formula1>"Please select:, Earned, Planned, "</formula1>
    </dataValidation>
    <dataValidation type="list" allowBlank="1" showInputMessage="1" showErrorMessage="1" sqref="B42 B46" xr:uid="{E48317D3-232E-4CCF-9CCC-C568AC415571}">
      <formula1>"Please select:, German A1.1-C1,  Introduction to the Philosophy of Science,  Introduction to Visual Culture,"</formula1>
    </dataValidation>
    <dataValidation type="list" allowBlank="1" showInputMessage="1" showErrorMessage="1" sqref="B18:B20" xr:uid="{D31A5B61-F84A-430E-B942-C96850EA3693}">
      <formula1>#REF!</formula1>
    </dataValidation>
  </dataValidations>
  <pageMargins left="0.7" right="0.7" top="0.75" bottom="0.75" header="0.3" footer="0.3"/>
  <pageSetup paperSize="9" scale="65" fitToHeight="0"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C944-4A53-4F89-BBD1-1FA9FDB5E342}">
  <dimension ref="A1:E15"/>
  <sheetViews>
    <sheetView zoomScale="90" zoomScaleNormal="90" workbookViewId="0">
      <selection activeCell="E9" sqref="E9"/>
    </sheetView>
  </sheetViews>
  <sheetFormatPr defaultColWidth="8.81640625" defaultRowHeight="14.5" x14ac:dyDescent="0.35"/>
  <cols>
    <col min="1" max="1" width="17.81640625" customWidth="1"/>
    <col min="2" max="2" width="39" customWidth="1"/>
    <col min="5" max="5" width="21" customWidth="1"/>
  </cols>
  <sheetData>
    <row r="1" spans="1:5" ht="18.5" x14ac:dyDescent="0.45">
      <c r="A1" s="79" t="s">
        <v>110</v>
      </c>
      <c r="B1" s="79"/>
      <c r="C1" s="79"/>
      <c r="D1" s="79"/>
      <c r="E1" s="79"/>
    </row>
    <row r="2" spans="1:5" x14ac:dyDescent="0.35">
      <c r="A2" s="14" t="s">
        <v>111</v>
      </c>
      <c r="B2" s="14" t="s">
        <v>112</v>
      </c>
      <c r="C2" s="14" t="s">
        <v>13</v>
      </c>
      <c r="D2" s="14" t="s">
        <v>17</v>
      </c>
      <c r="E2" s="14" t="s">
        <v>18</v>
      </c>
    </row>
    <row r="3" spans="1:5" x14ac:dyDescent="0.35">
      <c r="A3" s="44" t="str">
        <f>'Study Plan'!A14</f>
        <v>ACS-101</v>
      </c>
      <c r="B3" s="45" t="str">
        <f>'Study Plan'!B14</f>
        <v xml:space="preserve">Introduction to Computer Science </v>
      </c>
      <c r="C3" s="37">
        <v>7.5</v>
      </c>
      <c r="D3" s="42" t="s">
        <v>22</v>
      </c>
      <c r="E3" s="42" t="s">
        <v>115</v>
      </c>
    </row>
    <row r="4" spans="1:5" x14ac:dyDescent="0.35">
      <c r="A4" s="44" t="str">
        <f>'Study Plan'!$A$15</f>
        <v>ACS-102</v>
      </c>
      <c r="B4" s="45" t="str">
        <f>'Study Plan'!$B$15</f>
        <v>Programming in C and C++</v>
      </c>
      <c r="C4" s="37">
        <v>7.5</v>
      </c>
      <c r="D4" s="42" t="s">
        <v>22</v>
      </c>
      <c r="E4" s="42" t="s">
        <v>115</v>
      </c>
    </row>
    <row r="5" spans="1:5" x14ac:dyDescent="0.35">
      <c r="A5" s="46" t="str">
        <f>'Study Plan'!$A$16</f>
        <v>CH-700</v>
      </c>
      <c r="B5" s="46" t="str">
        <f>'Study Plan'!$B$16</f>
        <v xml:space="preserve">Introduction to Data Science </v>
      </c>
      <c r="C5" s="47">
        <v>7.5</v>
      </c>
      <c r="D5" s="42" t="s">
        <v>22</v>
      </c>
      <c r="E5" s="42" t="s">
        <v>115</v>
      </c>
    </row>
    <row r="6" spans="1:5" x14ac:dyDescent="0.35">
      <c r="A6" s="46" t="str">
        <f>'Study Plan'!$A$20</f>
        <v>ACS-106</v>
      </c>
      <c r="B6" s="42" t="str">
        <f>'Study Plan'!$B$20</f>
        <v>Distributed Development</v>
      </c>
      <c r="C6" s="47">
        <v>5</v>
      </c>
      <c r="D6" s="42" t="s">
        <v>22</v>
      </c>
      <c r="E6" s="7" t="s">
        <v>147</v>
      </c>
    </row>
    <row r="7" spans="1:5" x14ac:dyDescent="0.35">
      <c r="A7" s="44" t="str">
        <f>'Study Plan'!A17</f>
        <v>ACS-103</v>
      </c>
      <c r="B7" s="45" t="str">
        <f>'Study Plan'!B17</f>
        <v>Algorithms and Data Structures</v>
      </c>
      <c r="C7" s="37">
        <v>7.5</v>
      </c>
      <c r="D7" s="42" t="s">
        <v>22</v>
      </c>
      <c r="E7" s="42" t="s">
        <v>116</v>
      </c>
    </row>
    <row r="8" spans="1:5" x14ac:dyDescent="0.35">
      <c r="A8" s="44" t="str">
        <f>'Study Plan'!A18</f>
        <v>ACS-104</v>
      </c>
      <c r="B8" s="45" t="str">
        <f>'Study Plan'!B18</f>
        <v>Introduction to Cyber Physical Systems</v>
      </c>
      <c r="C8" s="37">
        <v>7.5</v>
      </c>
      <c r="D8" s="42" t="s">
        <v>22</v>
      </c>
      <c r="E8" s="42" t="s">
        <v>116</v>
      </c>
    </row>
    <row r="9" spans="1:5" x14ac:dyDescent="0.35">
      <c r="A9" s="46" t="str">
        <f>'Study Plan'!A19</f>
        <v>ACS-105</v>
      </c>
      <c r="B9" s="46" t="str">
        <f>'Study Plan'!B19</f>
        <v>Software Design and Prototyping</v>
      </c>
      <c r="C9" s="47">
        <v>7.5</v>
      </c>
      <c r="D9" s="42" t="s">
        <v>22</v>
      </c>
      <c r="E9" s="42" t="s">
        <v>116</v>
      </c>
    </row>
    <row r="10" spans="1:5" x14ac:dyDescent="0.35">
      <c r="D10" s="43"/>
    </row>
    <row r="12" spans="1:5" ht="18.5" x14ac:dyDescent="0.45">
      <c r="A12" s="79" t="s">
        <v>113</v>
      </c>
      <c r="B12" s="79"/>
      <c r="C12" s="79"/>
      <c r="D12" s="79"/>
      <c r="E12" s="79"/>
    </row>
    <row r="13" spans="1:5" x14ac:dyDescent="0.35">
      <c r="A13" s="14" t="s">
        <v>111</v>
      </c>
      <c r="B13" s="14" t="s">
        <v>112</v>
      </c>
      <c r="C13" s="14" t="s">
        <v>13</v>
      </c>
      <c r="D13" s="14" t="s">
        <v>17</v>
      </c>
      <c r="E13" s="14" t="s">
        <v>18</v>
      </c>
    </row>
    <row r="14" spans="1:5" x14ac:dyDescent="0.35">
      <c r="A14" s="44" t="str">
        <f>'Study Plan'!A33</f>
        <v>CTMS-MAT-24</v>
      </c>
      <c r="B14" s="45" t="str">
        <f>'Study Plan'!B33</f>
        <v>Elements of Linear Algebra</v>
      </c>
      <c r="C14" s="38">
        <v>5</v>
      </c>
      <c r="D14" s="37" t="s">
        <v>22</v>
      </c>
      <c r="E14" s="7" t="s">
        <v>115</v>
      </c>
    </row>
    <row r="15" spans="1:5" x14ac:dyDescent="0.35">
      <c r="A15" s="44" t="str">
        <f>'Study Plan'!A34</f>
        <v>CTMS-MAT-25</v>
      </c>
      <c r="B15" s="44" t="str">
        <f>'Study Plan'!B34</f>
        <v>Elements of Calculus</v>
      </c>
      <c r="C15" s="38">
        <v>5</v>
      </c>
      <c r="D15" s="37" t="s">
        <v>22</v>
      </c>
      <c r="E15" s="7" t="s">
        <v>116</v>
      </c>
    </row>
  </sheetData>
  <mergeCells count="2">
    <mergeCell ref="A1:E1"/>
    <mergeCell ref="A12:E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0B2D-7261-4459-9085-8D2B382531B5}">
  <dimension ref="A1:B14"/>
  <sheetViews>
    <sheetView workbookViewId="0">
      <selection activeCell="H14" sqref="H14"/>
    </sheetView>
  </sheetViews>
  <sheetFormatPr defaultRowHeight="14.5" x14ac:dyDescent="0.35"/>
  <cols>
    <col min="1" max="1" width="14.81640625" customWidth="1"/>
    <col min="2" max="2" width="12" customWidth="1"/>
  </cols>
  <sheetData>
    <row r="1" spans="1:2" x14ac:dyDescent="0.35">
      <c r="A1" t="s">
        <v>18</v>
      </c>
      <c r="B1" t="s">
        <v>114</v>
      </c>
    </row>
    <row r="3" spans="1:2" ht="29" x14ac:dyDescent="0.35">
      <c r="A3" s="54" t="s">
        <v>147</v>
      </c>
      <c r="B3" s="39">
        <f>SUMIF('Study Plan'!I$14:I$76, A3, 'Study Plan'!C$14:C$76)</f>
        <v>5</v>
      </c>
    </row>
    <row r="4" spans="1:2" x14ac:dyDescent="0.35">
      <c r="A4" s="39" t="s">
        <v>115</v>
      </c>
      <c r="B4" s="39">
        <f>SUMIF('Study Plan'!I$14:I$76, A4, 'Study Plan'!C$14:C$76)</f>
        <v>27.5</v>
      </c>
    </row>
    <row r="5" spans="1:2" x14ac:dyDescent="0.35">
      <c r="A5" s="39" t="s">
        <v>116</v>
      </c>
      <c r="B5" s="39">
        <f>SUMIF('Study Plan'!I$14:I$76, A5, 'Study Plan'!C$14:C$76)</f>
        <v>27.5</v>
      </c>
    </row>
    <row r="6" spans="1:2" x14ac:dyDescent="0.35">
      <c r="A6" s="39" t="s">
        <v>117</v>
      </c>
      <c r="B6" s="39">
        <f>SUMIF('Study Plan'!I$14:I$76, A6, 'Study Plan'!C$14:C$76)</f>
        <v>0</v>
      </c>
    </row>
    <row r="7" spans="1:2" x14ac:dyDescent="0.35">
      <c r="A7" s="39" t="s">
        <v>118</v>
      </c>
      <c r="B7" s="39">
        <f>SUMIF('Study Plan'!I$14:I$76, A7, 'Study Plan'!C$14:C$76)</f>
        <v>0</v>
      </c>
    </row>
    <row r="8" spans="1:2" x14ac:dyDescent="0.35">
      <c r="A8" s="39" t="s">
        <v>141</v>
      </c>
      <c r="B8" s="39">
        <f>SUMIF('Study Plan'!I$14:I$76, A8, 'Study Plan'!C$14:C$76)</f>
        <v>15</v>
      </c>
    </row>
    <row r="9" spans="1:2" x14ac:dyDescent="0.35">
      <c r="A9" s="39" t="s">
        <v>119</v>
      </c>
      <c r="B9" s="39">
        <f>SUMIF('Study Plan'!I$14:I$76, A9, 'Study Plan'!C$14:C$76)</f>
        <v>0</v>
      </c>
    </row>
    <row r="10" spans="1:2" x14ac:dyDescent="0.35">
      <c r="A10" s="39" t="s">
        <v>120</v>
      </c>
      <c r="B10" s="39">
        <f>SUMIF('Study Plan'!I$14:I$76, A10, 'Study Plan'!C$14:C$76)</f>
        <v>0</v>
      </c>
    </row>
    <row r="11" spans="1:2" x14ac:dyDescent="0.35">
      <c r="A11" s="39" t="s">
        <v>148</v>
      </c>
      <c r="B11" s="39">
        <f>SUMIF('Study Plan'!I$14:I$76, A11, 'Study Plan'!C$14:C$76)</f>
        <v>0</v>
      </c>
    </row>
    <row r="12" spans="1:2" x14ac:dyDescent="0.35">
      <c r="A12" s="39" t="s">
        <v>149</v>
      </c>
      <c r="B12" s="39">
        <f>SUMIF('Study Plan'!I$14:I$76, A12, 'Study Plan'!C$14:C$76)</f>
        <v>0</v>
      </c>
    </row>
    <row r="13" spans="1:2" ht="15" thickBot="1" x14ac:dyDescent="0.4">
      <c r="A13" s="40"/>
      <c r="B13" s="40"/>
    </row>
    <row r="14" spans="1:2" x14ac:dyDescent="0.35">
      <c r="A14" t="s">
        <v>121</v>
      </c>
      <c r="B14">
        <f>SUM(B3:B12)</f>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I6" sqref="I6"/>
    </sheetView>
  </sheetViews>
  <sheetFormatPr defaultColWidth="8.81640625" defaultRowHeight="14.5" x14ac:dyDescent="0.35"/>
  <cols>
    <col min="1" max="1" width="21.54296875" customWidth="1"/>
    <col min="2" max="2" width="25.81640625" customWidth="1"/>
    <col min="3" max="3" width="9.1796875" customWidth="1"/>
    <col min="4" max="4" width="34.81640625" customWidth="1"/>
    <col min="5" max="5" width="8.1796875" customWidth="1"/>
    <col min="8" max="8" width="43.453125" customWidth="1"/>
  </cols>
  <sheetData>
    <row r="1" spans="1:5" ht="18.5" x14ac:dyDescent="0.45">
      <c r="A1" s="79" t="s">
        <v>122</v>
      </c>
      <c r="B1" s="79"/>
      <c r="C1" s="79"/>
      <c r="D1" s="79"/>
    </row>
    <row r="2" spans="1:5" ht="18.5" x14ac:dyDescent="0.45">
      <c r="A2" s="13"/>
      <c r="B2" s="13"/>
      <c r="C2" s="13"/>
      <c r="D2" s="13"/>
    </row>
    <row r="4" spans="1:5" x14ac:dyDescent="0.35">
      <c r="A4" s="14" t="s">
        <v>123</v>
      </c>
      <c r="B4" s="14" t="s">
        <v>124</v>
      </c>
    </row>
    <row r="5" spans="1:5" ht="43.4" customHeight="1" x14ac:dyDescent="0.35">
      <c r="A5" s="22" t="s">
        <v>111</v>
      </c>
      <c r="B5" s="22" t="s">
        <v>112</v>
      </c>
      <c r="C5" s="23" t="s">
        <v>16</v>
      </c>
      <c r="D5" s="23" t="s">
        <v>125</v>
      </c>
      <c r="E5" s="23" t="s">
        <v>126</v>
      </c>
    </row>
    <row r="6" spans="1:5" x14ac:dyDescent="0.35">
      <c r="A6" s="8"/>
      <c r="B6" s="8"/>
      <c r="C6" s="8"/>
      <c r="D6" s="8"/>
      <c r="E6" s="8"/>
    </row>
    <row r="7" spans="1:5" x14ac:dyDescent="0.35">
      <c r="A7" s="8"/>
      <c r="B7" s="8"/>
      <c r="C7" s="8"/>
      <c r="D7" s="8"/>
      <c r="E7" s="8"/>
    </row>
    <row r="8" spans="1:5" x14ac:dyDescent="0.35">
      <c r="A8" s="8"/>
      <c r="B8" s="8"/>
      <c r="C8" s="8"/>
      <c r="D8" s="8"/>
      <c r="E8" s="8"/>
    </row>
    <row r="9" spans="1:5" x14ac:dyDescent="0.35">
      <c r="A9" s="8"/>
      <c r="B9" s="8"/>
      <c r="C9" s="8"/>
      <c r="D9" s="8"/>
      <c r="E9" s="8"/>
    </row>
    <row r="10" spans="1:5" x14ac:dyDescent="0.35">
      <c r="A10" s="8"/>
      <c r="B10" s="8"/>
      <c r="C10" s="8"/>
      <c r="D10" s="8"/>
      <c r="E10" s="8"/>
    </row>
    <row r="11" spans="1:5" x14ac:dyDescent="0.35">
      <c r="A11" s="8"/>
      <c r="B11" s="8"/>
      <c r="C11" s="8"/>
      <c r="D11" s="8"/>
      <c r="E11" s="8"/>
    </row>
    <row r="12" spans="1:5" x14ac:dyDescent="0.35">
      <c r="A12" s="8"/>
      <c r="B12" s="8"/>
      <c r="C12" s="8"/>
      <c r="D12" s="8"/>
      <c r="E12" s="8"/>
    </row>
    <row r="13" spans="1:5" x14ac:dyDescent="0.35">
      <c r="A13" s="8"/>
      <c r="B13" s="8"/>
      <c r="C13" s="8"/>
      <c r="D13" s="8"/>
      <c r="E13" s="8"/>
    </row>
    <row r="14" spans="1:5" x14ac:dyDescent="0.35">
      <c r="A14" s="8"/>
      <c r="B14" s="8"/>
      <c r="C14" s="8"/>
      <c r="D14" s="8"/>
      <c r="E14" s="8"/>
    </row>
    <row r="15" spans="1:5" x14ac:dyDescent="0.35">
      <c r="A15" s="8"/>
      <c r="B15" s="8"/>
      <c r="C15" s="8"/>
      <c r="D15" s="8"/>
      <c r="E15" s="8"/>
    </row>
    <row r="16" spans="1:5" x14ac:dyDescent="0.35">
      <c r="A16" s="8"/>
      <c r="B16" s="8"/>
      <c r="C16" s="8"/>
      <c r="D16" s="8"/>
      <c r="E16" s="8"/>
    </row>
    <row r="17" spans="1:5" x14ac:dyDescent="0.35">
      <c r="A17" s="8"/>
      <c r="B17" s="8"/>
      <c r="C17" s="8"/>
      <c r="D17" s="8"/>
      <c r="E17" s="8"/>
    </row>
    <row r="18" spans="1:5" x14ac:dyDescent="0.35">
      <c r="A18" s="8"/>
      <c r="B18" s="8"/>
      <c r="C18" s="8"/>
      <c r="D18" s="8"/>
      <c r="E18" s="8"/>
    </row>
    <row r="19" spans="1:5" x14ac:dyDescent="0.35">
      <c r="A19" s="8"/>
      <c r="B19" s="8"/>
      <c r="C19" s="8"/>
      <c r="D19" s="8"/>
      <c r="E19" s="8"/>
    </row>
    <row r="21" spans="1:5" x14ac:dyDescent="0.35">
      <c r="B21" s="14" t="s">
        <v>127</v>
      </c>
      <c r="C21" s="24">
        <f>SUM(C6:C19)</f>
        <v>0</v>
      </c>
    </row>
    <row r="24" spans="1:5" x14ac:dyDescent="0.35">
      <c r="A24" s="14" t="s">
        <v>128</v>
      </c>
      <c r="B24" s="14" t="s">
        <v>124</v>
      </c>
    </row>
    <row r="25" spans="1:5" ht="43.4" customHeight="1" x14ac:dyDescent="0.35">
      <c r="A25" s="22" t="s">
        <v>111</v>
      </c>
      <c r="B25" s="22" t="s">
        <v>112</v>
      </c>
      <c r="C25" s="23" t="s">
        <v>16</v>
      </c>
      <c r="D25" s="23" t="s">
        <v>125</v>
      </c>
      <c r="E25" s="23" t="s">
        <v>126</v>
      </c>
    </row>
    <row r="26" spans="1:5" x14ac:dyDescent="0.35">
      <c r="A26" s="8"/>
      <c r="B26" s="8"/>
      <c r="C26" s="8"/>
      <c r="D26" s="8"/>
      <c r="E26" s="8"/>
    </row>
    <row r="27" spans="1:5" x14ac:dyDescent="0.35">
      <c r="A27" s="8"/>
      <c r="B27" s="8"/>
      <c r="C27" s="8"/>
      <c r="D27" s="8"/>
      <c r="E27" s="8"/>
    </row>
    <row r="28" spans="1:5" x14ac:dyDescent="0.35">
      <c r="A28" s="8"/>
      <c r="B28" s="8"/>
      <c r="C28" s="8"/>
      <c r="D28" s="8"/>
      <c r="E28" s="8"/>
    </row>
    <row r="29" spans="1:5" x14ac:dyDescent="0.35">
      <c r="A29" s="8"/>
      <c r="B29" s="8"/>
      <c r="C29" s="8"/>
      <c r="D29" s="8"/>
      <c r="E29" s="8"/>
    </row>
    <row r="30" spans="1:5" x14ac:dyDescent="0.35">
      <c r="A30" s="8"/>
      <c r="B30" s="8"/>
      <c r="C30" s="8"/>
      <c r="D30" s="8"/>
      <c r="E30" s="8"/>
    </row>
    <row r="31" spans="1:5" x14ac:dyDescent="0.35">
      <c r="A31" s="8"/>
      <c r="B31" s="8"/>
      <c r="C31" s="8"/>
      <c r="D31" s="8"/>
      <c r="E31" s="8"/>
    </row>
    <row r="32" spans="1:5" x14ac:dyDescent="0.35">
      <c r="A32" s="8"/>
      <c r="B32" s="8"/>
      <c r="C32" s="8"/>
      <c r="D32" s="8"/>
      <c r="E32" s="8"/>
    </row>
    <row r="33" spans="1:5" x14ac:dyDescent="0.35">
      <c r="A33" s="8"/>
      <c r="B33" s="8"/>
      <c r="C33" s="8"/>
      <c r="D33" s="8"/>
      <c r="E33" s="8"/>
    </row>
    <row r="34" spans="1:5" x14ac:dyDescent="0.35">
      <c r="A34" s="8"/>
      <c r="B34" s="8"/>
      <c r="C34" s="8"/>
      <c r="D34" s="8"/>
      <c r="E34" s="8"/>
    </row>
    <row r="35" spans="1:5" x14ac:dyDescent="0.35">
      <c r="A35" s="8"/>
      <c r="B35" s="8"/>
      <c r="C35" s="8"/>
      <c r="D35" s="8"/>
      <c r="E35" s="8"/>
    </row>
    <row r="36" spans="1:5" x14ac:dyDescent="0.35">
      <c r="A36" s="8"/>
      <c r="B36" s="8"/>
      <c r="C36" s="8"/>
      <c r="D36" s="8"/>
      <c r="E36" s="8"/>
    </row>
    <row r="37" spans="1:5" x14ac:dyDescent="0.35">
      <c r="A37" s="8"/>
      <c r="B37" s="8"/>
      <c r="C37" s="8"/>
      <c r="D37" s="8"/>
      <c r="E37" s="8"/>
    </row>
    <row r="38" spans="1:5" x14ac:dyDescent="0.35">
      <c r="A38" s="8"/>
      <c r="B38" s="8"/>
      <c r="C38" s="8"/>
      <c r="D38" s="8"/>
      <c r="E38" s="8"/>
    </row>
    <row r="39" spans="1:5" x14ac:dyDescent="0.35">
      <c r="A39" s="8"/>
      <c r="B39" s="8"/>
      <c r="C39" s="8"/>
      <c r="D39" s="8"/>
      <c r="E39" s="8"/>
    </row>
    <row r="41" spans="1:5" x14ac:dyDescent="0.35">
      <c r="B41" s="14" t="s">
        <v>129</v>
      </c>
      <c r="C41" s="24">
        <f>SUM(C26:C39)</f>
        <v>0</v>
      </c>
    </row>
    <row r="43" spans="1:5" x14ac:dyDescent="0.35">
      <c r="B43" s="14" t="s">
        <v>130</v>
      </c>
      <c r="C43" s="24">
        <f>C21+C41</f>
        <v>0</v>
      </c>
      <c r="D43" s="25" t="s">
        <v>131</v>
      </c>
      <c r="E43" s="26">
        <f>'Study Plan'!$B$76+'Extension Semesters'!C43</f>
        <v>0</v>
      </c>
    </row>
    <row r="45" spans="1:5" ht="15" thickBot="1" x14ac:dyDescent="0.4"/>
    <row r="46" spans="1:5" x14ac:dyDescent="0.35">
      <c r="A46" s="27"/>
      <c r="B46" s="28"/>
      <c r="C46" s="28"/>
      <c r="D46" s="28"/>
      <c r="E46" s="29"/>
    </row>
    <row r="47" spans="1:5" ht="15" thickBot="1" x14ac:dyDescent="0.4">
      <c r="A47" s="30" t="s">
        <v>132</v>
      </c>
      <c r="B47" s="14"/>
      <c r="C47" s="31"/>
      <c r="E47" s="32"/>
    </row>
    <row r="48" spans="1:5" ht="15" thickBot="1" x14ac:dyDescent="0.4">
      <c r="A48" s="33"/>
      <c r="B48" s="34"/>
      <c r="C48" s="34"/>
      <c r="D48" s="34"/>
      <c r="E48" s="35"/>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C74956-0EAC-4B68-AA88-4D7399767459}">
  <ds:schemaRefs>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526da30d-7ad6-4d2a-afe1-524778b907d1"/>
    <ds:schemaRef ds:uri="e53f908f-34e7-4c58-a4c8-d6911175ab2e"/>
    <ds:schemaRef ds:uri="http://purl.org/dc/elements/1.1/"/>
  </ds:schemaRefs>
</ds:datastoreItem>
</file>

<file path=customXml/itemProps2.xml><?xml version="1.0" encoding="utf-8"?>
<ds:datastoreItem xmlns:ds="http://schemas.openxmlformats.org/officeDocument/2006/customXml" ds:itemID="{B3F37971-647A-4F61-B7A9-0FD0048494C5}"/>
</file>

<file path=customXml/itemProps3.xml><?xml version="1.0" encoding="utf-8"?>
<ds:datastoreItem xmlns:ds="http://schemas.openxmlformats.org/officeDocument/2006/customXml" ds:itemID="{4101A915-A268-48A8-9810-1BA9034A20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Plan</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Elo-Schäfer, Johanna</cp:lastModifiedBy>
  <cp:revision/>
  <dcterms:created xsi:type="dcterms:W3CDTF">2019-11-26T14:01:12Z</dcterms:created>
  <dcterms:modified xsi:type="dcterms:W3CDTF">2026-07-30T09:37:30Z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592900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