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 26/"/>
    </mc:Choice>
  </mc:AlternateContent>
  <xr:revisionPtr revIDLastSave="59" documentId="13_ncr:1_{183FF9F1-6463-4A55-A6DA-E777D9878921}" xr6:coauthVersionLast="47" xr6:coauthVersionMax="47" xr10:uidLastSave="{5DF665AC-B5B7-491C-AA10-089F9B747BC5}"/>
  <bookViews>
    <workbookView xWindow="28680" yWindow="-120" windowWidth="29040" windowHeight="15840" xr2:uid="{00000000-000D-0000-FFFF-FFFF00000000}"/>
  </bookViews>
  <sheets>
    <sheet name="Study Plan" sheetId="1" r:id="rId1"/>
    <sheet name="Entry Advising Form" sheetId="5" r:id="rId2"/>
    <sheet name="Workload Balance" sheetId="3" r:id="rId3"/>
    <sheet name="Extension Semesters" sheetId="2" r:id="rId4"/>
    <sheet name="Lists" sheetId="4"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5" i="1" l="1"/>
  <c r="F85" i="1"/>
  <c r="E86" i="1"/>
  <c r="F86" i="1"/>
  <c r="E87" i="1"/>
  <c r="F87" i="1"/>
  <c r="E88" i="1"/>
  <c r="F88" i="1"/>
  <c r="E89" i="1"/>
  <c r="F89" i="1"/>
  <c r="E90" i="1"/>
  <c r="F90" i="1"/>
  <c r="E91" i="1"/>
  <c r="F91" i="1"/>
  <c r="E92" i="1"/>
  <c r="F92" i="1"/>
  <c r="F84" i="1"/>
  <c r="E84" i="1"/>
  <c r="F30" i="1"/>
  <c r="F53" i="1"/>
  <c r="E53" i="1"/>
  <c r="F52" i="1"/>
  <c r="E52" i="1"/>
  <c r="F51" i="1"/>
  <c r="E51" i="1"/>
  <c r="F50" i="1"/>
  <c r="E50" i="1"/>
  <c r="F49" i="1"/>
  <c r="E49" i="1"/>
  <c r="F48" i="1"/>
  <c r="E48" i="1"/>
  <c r="F47" i="1"/>
  <c r="E47" i="1"/>
  <c r="B4" i="3"/>
  <c r="B5" i="3"/>
  <c r="B6" i="3"/>
  <c r="B7" i="3"/>
  <c r="B8" i="3"/>
  <c r="B9" i="3"/>
  <c r="B10" i="3"/>
  <c r="B11" i="3"/>
  <c r="B3" i="3"/>
  <c r="F74" i="1"/>
  <c r="E74" i="1"/>
  <c r="F73" i="1"/>
  <c r="E73" i="1"/>
  <c r="F69" i="1"/>
  <c r="E69" i="1"/>
  <c r="F68" i="1"/>
  <c r="E68" i="1"/>
  <c r="F67" i="1"/>
  <c r="E67" i="1"/>
  <c r="F63" i="1"/>
  <c r="E63" i="1"/>
  <c r="F62" i="1"/>
  <c r="E62" i="1"/>
  <c r="F61" i="1"/>
  <c r="E61" i="1"/>
  <c r="F60" i="1"/>
  <c r="E60" i="1"/>
  <c r="F59" i="1"/>
  <c r="E59" i="1"/>
  <c r="F58" i="1"/>
  <c r="E58" i="1"/>
  <c r="F57" i="1"/>
  <c r="E57" i="1"/>
  <c r="F43" i="1"/>
  <c r="E43" i="1"/>
  <c r="A43" i="1"/>
  <c r="F42" i="1"/>
  <c r="E42" i="1"/>
  <c r="A42" i="1"/>
  <c r="F37" i="1"/>
  <c r="E37" i="1"/>
  <c r="F36" i="1"/>
  <c r="E36" i="1"/>
  <c r="F35" i="1"/>
  <c r="E35" i="1"/>
  <c r="F34" i="1"/>
  <c r="E34" i="1"/>
  <c r="E30" i="1"/>
  <c r="F29" i="1"/>
  <c r="E29" i="1"/>
  <c r="F28" i="1"/>
  <c r="E28" i="1"/>
  <c r="F27" i="1"/>
  <c r="E27" i="1"/>
  <c r="F26" i="1"/>
  <c r="E26" i="1"/>
  <c r="F25" i="1"/>
  <c r="E25" i="1"/>
  <c r="F24" i="1"/>
  <c r="E24" i="1"/>
  <c r="F23" i="1"/>
  <c r="E23" i="1"/>
  <c r="F19" i="1"/>
  <c r="E19" i="1"/>
  <c r="F18" i="1"/>
  <c r="E18" i="1"/>
  <c r="F17" i="1"/>
  <c r="E17" i="1"/>
  <c r="F16" i="1"/>
  <c r="E16" i="1"/>
  <c r="F15" i="1"/>
  <c r="E15" i="1"/>
  <c r="F14" i="1"/>
  <c r="E14" i="1"/>
  <c r="B13" i="3" l="1"/>
  <c r="B8" i="5"/>
  <c r="A8" i="5"/>
  <c r="A5" i="5"/>
  <c r="B5" i="5"/>
  <c r="A25" i="5" l="1"/>
  <c r="B26" i="5"/>
  <c r="B25" i="5"/>
  <c r="A26" i="5"/>
  <c r="B21" i="5"/>
  <c r="A21" i="5"/>
  <c r="B20" i="5"/>
  <c r="A20" i="5"/>
  <c r="B7" i="5"/>
  <c r="A7" i="5"/>
  <c r="B6" i="5"/>
  <c r="A6" i="5"/>
  <c r="B4" i="5"/>
  <c r="A4" i="5"/>
  <c r="B3" i="5"/>
  <c r="A3" i="5"/>
  <c r="C41" i="2"/>
  <c r="C21" i="2"/>
  <c r="C43" i="2" l="1"/>
  <c r="H77" i="1"/>
  <c r="J79" i="1" s="1"/>
  <c r="B77" i="1"/>
  <c r="E43" i="2" s="1"/>
  <c r="J7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CDE973B2-746E-4C2B-B99C-A6CA3FD047DD}">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F57" authorId="0" shapeId="0" xr:uid="{DFCF97BE-2440-4687-8B96-BCBD4CFD4EAB}">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4"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<sst xmlns="http://schemas.openxmlformats.org/spreadsheetml/2006/main" count="462" uniqueCount="195">
  <si>
    <t>Full Name:</t>
  </si>
  <si>
    <t>PLEASE READ THIS SECTION FIRST! Important notes for filling in the template:</t>
  </si>
  <si>
    <t>Credits earned</t>
  </si>
  <si>
    <t>Module number</t>
  </si>
  <si>
    <t>Module name</t>
  </si>
  <si>
    <t>Semester</t>
  </si>
  <si>
    <t>CHOICE modules</t>
  </si>
  <si>
    <t>CORE modules</t>
  </si>
  <si>
    <t>Internship/Start-up and Career Skills</t>
  </si>
  <si>
    <t>CA-INT-900-0</t>
  </si>
  <si>
    <t>Specialization modules</t>
  </si>
  <si>
    <t>Bachelor Thesis &amp; Seminar</t>
  </si>
  <si>
    <t xml:space="preserve">Total Credits required: 45 </t>
  </si>
  <si>
    <t>Total Credits required: 15</t>
  </si>
  <si>
    <t>Note: Only for extra credits taken on top of the 180 ECTS required for your major!</t>
  </si>
  <si>
    <t>Thesis</t>
  </si>
  <si>
    <t>Seminar</t>
  </si>
  <si>
    <t>Usually, you should not plan for more than 35 ECTS/semester. Try to split the courseload in such a way that all semesters are more or less balanced. Don't forget about the possibility to attend courses during the Intersession.</t>
  </si>
  <si>
    <t>Credits planned</t>
  </si>
  <si>
    <t xml:space="preserve">Credits earned: </t>
  </si>
  <si>
    <t xml:space="preserve">Credits planned: </t>
  </si>
  <si>
    <t>Total credits for major:</t>
  </si>
  <si>
    <t>CH-XXX</t>
  </si>
  <si>
    <t>Fall xxxx</t>
  </si>
  <si>
    <t>Spring xxxx</t>
  </si>
  <si>
    <t>Specialization</t>
  </si>
  <si>
    <t>Remaining semesters:</t>
  </si>
  <si>
    <t xml:space="preserve">(Where applicable) Old Major/ Minor:  </t>
  </si>
  <si>
    <t>Study Abroad</t>
  </si>
  <si>
    <t>yes / no</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</si>
  <si>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</si>
  <si>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</si>
  <si>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Further Modules</t>
  </si>
  <si>
    <t>Overview Extension Semesters</t>
  </si>
  <si>
    <t>Semester 7</t>
  </si>
  <si>
    <t>SP / F 20xx</t>
  </si>
  <si>
    <t>Status (m, me)</t>
  </si>
  <si>
    <t>Total credits Semester 7</t>
  </si>
  <si>
    <t>Semester 8</t>
  </si>
  <si>
    <t>Total credits Semester 8</t>
  </si>
  <si>
    <t>Total credits semesters 7 &amp; 8</t>
  </si>
  <si>
    <t>Total Credits Degree</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</si>
  <si>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</si>
  <si>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Signature Academic Advisor</t>
  </si>
  <si>
    <t>CP</t>
  </si>
  <si>
    <t>Earned or Planned</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</si>
  <si>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</si>
  <si>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Fall xxxx/ Spring xxxx</t>
  </si>
  <si>
    <t xml:space="preserve">Total Credits required: 20 </t>
  </si>
  <si>
    <t xml:space="preserve">Probability &amp; Random Processes </t>
  </si>
  <si>
    <t>Module Number</t>
  </si>
  <si>
    <t>Module Name</t>
  </si>
  <si>
    <t>Workload CP</t>
  </si>
  <si>
    <t>Total</t>
  </si>
  <si>
    <t>Status</t>
  </si>
  <si>
    <t>m</t>
  </si>
  <si>
    <t>me</t>
  </si>
  <si>
    <t>Methods modules</t>
  </si>
  <si>
    <t>CH-210</t>
  </si>
  <si>
    <t>General ECE I</t>
  </si>
  <si>
    <t>CH-211</t>
  </si>
  <si>
    <t>General ECE II</t>
  </si>
  <si>
    <t xml:space="preserve">CH-140 </t>
  </si>
  <si>
    <t xml:space="preserve">Classical Physics </t>
  </si>
  <si>
    <t>Signals &amp; Systems</t>
  </si>
  <si>
    <t>Digital Signal Processing</t>
  </si>
  <si>
    <t>Communication Basics</t>
  </si>
  <si>
    <t>Electromagnetics</t>
  </si>
  <si>
    <t xml:space="preserve">Information Theory </t>
  </si>
  <si>
    <t>Electronics</t>
  </si>
  <si>
    <t>PCB Design and Measurement Automation</t>
  </si>
  <si>
    <t>CO-520</t>
  </si>
  <si>
    <t>CO-521</t>
  </si>
  <si>
    <t>CO-522</t>
  </si>
  <si>
    <t>CO-523</t>
  </si>
  <si>
    <t>CO-524</t>
  </si>
  <si>
    <t>CO-525</t>
  </si>
  <si>
    <t>CO-526</t>
  </si>
  <si>
    <t>CO-527</t>
  </si>
  <si>
    <t>Intersession</t>
  </si>
  <si>
    <t>Numerical Methods</t>
  </si>
  <si>
    <t>Matrix Algebra &amp; Advanced Calculus I</t>
  </si>
  <si>
    <t>Matrix Algebra &amp; Advanced Calculus II</t>
  </si>
  <si>
    <t>CAS-S-ECE-80X</t>
  </si>
  <si>
    <t>CA-ECE-800-T</t>
  </si>
  <si>
    <t>CA-ECE-800-S</t>
  </si>
  <si>
    <t xml:space="preserve">Please select: </t>
  </si>
  <si>
    <t>Please select:</t>
  </si>
  <si>
    <t>Choice Modules</t>
  </si>
  <si>
    <t xml:space="preserve">Major Change option after 1 semester: </t>
  </si>
  <si>
    <t xml:space="preserve"> Methods Modules</t>
  </si>
  <si>
    <t>ECE SP Mod Elec</t>
  </si>
  <si>
    <t>CH-101</t>
  </si>
  <si>
    <t>CH-121</t>
  </si>
  <si>
    <t>CH-141</t>
  </si>
  <si>
    <t>CH-152</t>
  </si>
  <si>
    <t>CH-220</t>
  </si>
  <si>
    <t>CH-231</t>
  </si>
  <si>
    <t>CH-240</t>
  </si>
  <si>
    <t>CH-301</t>
  </si>
  <si>
    <t>CH-321</t>
  </si>
  <si>
    <t>CH-331</t>
  </si>
  <si>
    <t>CH-701</t>
  </si>
  <si>
    <t>CH-X??</t>
  </si>
  <si>
    <t>General Cell Biology</t>
  </si>
  <si>
    <t>Introduction to Biotechnology</t>
  </si>
  <si>
    <t>Modern Physics</t>
  </si>
  <si>
    <t>Mathematical Modeling</t>
  </si>
  <si>
    <t>Introduction to RIS</t>
  </si>
  <si>
    <t>Algorithms &amp; Data Structures</t>
  </si>
  <si>
    <t>General Industrial Engineering</t>
  </si>
  <si>
    <t>Introduction to Finance &amp; Accounting</t>
  </si>
  <si>
    <t>Introduction to Social Sciences II</t>
  </si>
  <si>
    <t>Introduction to Modern European History</t>
  </si>
  <si>
    <t>Data Structures &amp; Processing</t>
  </si>
  <si>
    <t>Core Algorithms &amp; Data Structures</t>
  </si>
  <si>
    <t>Module No.</t>
  </si>
  <si>
    <t>Language &amp; Humanities Modules</t>
  </si>
  <si>
    <t>Total Credits required: 5</t>
  </si>
  <si>
    <t>New Skills Modules</t>
  </si>
  <si>
    <t>ECE does not offer a minor</t>
  </si>
  <si>
    <t>ECE does not have a major change option after 1 year</t>
  </si>
  <si>
    <t>CTNS-NSK-01/02</t>
  </si>
  <si>
    <t xml:space="preserve">CTNS-NSK-03/04  </t>
  </si>
  <si>
    <t xml:space="preserve">CTNS-NSK-07/08 </t>
  </si>
  <si>
    <t>CTMS-MAT-22</t>
  </si>
  <si>
    <t>CTMS-MAT-23</t>
  </si>
  <si>
    <t>CTMS-MAT-12</t>
  </si>
  <si>
    <t>CTMS-MAT-13</t>
  </si>
  <si>
    <t>Fall 2026</t>
  </si>
  <si>
    <t>Spring 2027</t>
  </si>
  <si>
    <t>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</si>
  <si>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</si>
  <si>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</si>
  <si>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</si>
  <si>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</si>
  <si>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</si>
  <si>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</si>
  <si>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</si>
  <si>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</si>
  <si>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</si>
  <si>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</si>
  <si>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</si>
  <si>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</si>
  <si>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</si>
  <si>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</si>
  <si>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</si>
  <si>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</si>
  <si>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For the purpose of applying for an extension, please fill in the corresponding sheet of this form!</t>
  </si>
  <si>
    <t>Fall xxxx or Spring xxxx</t>
  </si>
  <si>
    <t>Function in the curriculum (Choice, Core, Methods, New Skills, Language/ Humanities)</t>
  </si>
  <si>
    <t>Foundations of Communications and Electronics</t>
  </si>
  <si>
    <t>Digital Systems &amp; Computer Architecture</t>
  </si>
  <si>
    <t>CH-234</t>
  </si>
  <si>
    <t>CH-212</t>
  </si>
  <si>
    <t>Programming in C / C++</t>
  </si>
  <si>
    <t>CH-230</t>
  </si>
  <si>
    <t>RIS, and potential major change to PHDS after faculty advising</t>
  </si>
  <si>
    <t>Fall 2027</t>
  </si>
  <si>
    <t>Spring 2028</t>
  </si>
  <si>
    <t>AAS contact / date:</t>
  </si>
  <si>
    <t>Fall 2028</t>
  </si>
  <si>
    <t>Spring 2029</t>
  </si>
  <si>
    <t>Minor: N/A</t>
  </si>
  <si>
    <t>Prerequisites</t>
  </si>
  <si>
    <t>none</t>
  </si>
  <si>
    <t>none, co-requisite: CH-211</t>
  </si>
  <si>
    <t>Wireless Communication I</t>
  </si>
  <si>
    <t>CO-520 &amp; CO-522 &amp;CO-524; co-requisites: CO-525 &amp; CO-521</t>
  </si>
  <si>
    <t>CO-520 &amp; CO-526</t>
  </si>
  <si>
    <t>CTMS-22</t>
  </si>
  <si>
    <t>CTMS-22 &amp; -23</t>
  </si>
  <si>
    <t>depending on selection</t>
  </si>
  <si>
    <t>see module data sheet of selected module</t>
  </si>
  <si>
    <t>30 CP advanced modules, 20 CP of those major specific</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</si>
  <si>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</si>
  <si>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Fall 2029</t>
  </si>
  <si>
    <t>Spring 2030</t>
  </si>
  <si>
    <t>Summer xxxx</t>
  </si>
  <si>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</si>
  <si>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</si>
  <si>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</si>
  <si>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</si>
  <si>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</si>
  <si>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</si>
  <si>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</si>
  <si>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</si>
  <si>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</si>
  <si>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</si>
  <si>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</si>
  <si>
    <t>Type</t>
  </si>
  <si>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</si>
  <si>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(Perspective I </t>
    </r>
    <r>
      <rPr>
        <b/>
        <u/>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</si>
  <si>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</si>
  <si>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Major: ECE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</si>
</sst>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b/>
      <sz val="10"/>
      <color theme="1"/>
      <name val="Calibri"/>
      <family val="2"/>
      <scheme val="minor"/>
    </font>
    <font>
      <u/>
      <sz val="11"/>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s>
  <borders count="19">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auto="1"/>
      </top>
      <bottom style="medium">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93">
    <xf numFmtId="0" fontId="0" fillId="0" borderId="0" xfId="0"/>
    <xf numFmtId="0" fontId="0" fillId="0" borderId="1" xfId="0" applyBorder="1"/>
    <xf numFmtId="0" fontId="0" fillId="2" borderId="3" xfId="0" applyFill="1" applyBorder="1"/>
    <xf numFmtId="0" fontId="0" fillId="2" borderId="4"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5" xfId="0" applyBorder="1"/>
    <xf numFmtId="0" fontId="0" fillId="0" borderId="6" xfId="0" applyBorder="1"/>
    <xf numFmtId="0" fontId="0" fillId="0" borderId="7" xfId="0" applyBorder="1"/>
    <xf numFmtId="0" fontId="8" fillId="0" borderId="8" xfId="0" applyFont="1" applyBorder="1"/>
    <xf numFmtId="0" fontId="2" fillId="0" borderId="11" xfId="0" applyFont="1" applyBorder="1"/>
    <xf numFmtId="0" fontId="0" fillId="0" borderId="9" xfId="0" applyBorder="1"/>
    <xf numFmtId="0" fontId="0" fillId="0" borderId="10" xfId="0" applyBorder="1"/>
    <xf numFmtId="0" fontId="0" fillId="0" borderId="11" xfId="0" applyBorder="1"/>
    <xf numFmtId="0" fontId="0" fillId="0" borderId="12" xfId="0" applyBorder="1"/>
    <xf numFmtId="2" fontId="3" fillId="6" borderId="13" xfId="0" applyNumberFormat="1" applyFont="1" applyFill="1" applyBorder="1"/>
    <xf numFmtId="2" fontId="0" fillId="3" borderId="2" xfId="0" applyNumberFormat="1" applyFill="1" applyBorder="1" applyAlignment="1">
      <alignment wrapText="1"/>
    </xf>
    <xf numFmtId="2" fontId="13" fillId="3" borderId="2" xfId="0" applyNumberFormat="1" applyFont="1" applyFill="1" applyBorder="1" applyAlignment="1">
      <alignment wrapText="1"/>
    </xf>
    <xf numFmtId="0" fontId="0" fillId="0" borderId="2" xfId="0" applyBorder="1"/>
    <xf numFmtId="0" fontId="0" fillId="0" borderId="14" xfId="0" applyBorder="1"/>
    <xf numFmtId="1" fontId="0" fillId="7" borderId="2" xfId="0" applyNumberFormat="1" applyFill="1" applyBorder="1" applyAlignment="1" applyProtection="1">
      <alignment wrapText="1"/>
      <protection locked="0"/>
    </xf>
    <xf numFmtId="0" fontId="0" fillId="7" borderId="2" xfId="0" applyFill="1" applyBorder="1" applyAlignment="1" applyProtection="1">
      <alignment wrapText="1"/>
      <protection locked="0"/>
    </xf>
    <xf numFmtId="2" fontId="0" fillId="7" borderId="2" xfId="0" applyNumberFormat="1" applyFill="1" applyBorder="1" applyAlignment="1">
      <alignment wrapText="1"/>
    </xf>
    <xf numFmtId="2" fontId="0" fillId="7" borderId="2" xfId="0" applyNumberFormat="1" applyFill="1" applyBorder="1" applyAlignment="1" applyProtection="1">
      <alignment wrapText="1"/>
      <protection locked="0"/>
    </xf>
    <xf numFmtId="1" fontId="0" fillId="3" borderId="2" xfId="0" applyNumberFormat="1" applyFill="1" applyBorder="1" applyAlignment="1">
      <alignment wrapText="1"/>
    </xf>
    <xf numFmtId="0" fontId="0" fillId="3" borderId="2" xfId="0" applyFill="1" applyBorder="1" applyAlignment="1">
      <alignment wrapText="1"/>
    </xf>
    <xf numFmtId="0" fontId="0" fillId="3" borderId="2" xfId="0" applyFill="1" applyBorder="1"/>
    <xf numFmtId="0" fontId="14" fillId="0" borderId="0" xfId="0" applyFont="1"/>
    <xf numFmtId="1" fontId="0" fillId="7" borderId="2" xfId="0" applyNumberFormat="1" applyFill="1" applyBorder="1" applyAlignment="1">
      <alignment wrapText="1"/>
    </xf>
    <xf numFmtId="1" fontId="0" fillId="7" borderId="2" xfId="0" applyNumberFormat="1" applyFill="1" applyBorder="1"/>
    <xf numFmtId="1" fontId="0" fillId="3" borderId="2" xfId="0" applyNumberFormat="1" applyFill="1" applyBorder="1"/>
    <xf numFmtId="2" fontId="0" fillId="3" borderId="2" xfId="0" applyNumberFormat="1" applyFill="1" applyBorder="1"/>
    <xf numFmtId="1" fontId="13" fillId="3" borderId="2" xfId="0" applyNumberFormat="1" applyFont="1" applyFill="1" applyBorder="1" applyAlignment="1" applyProtection="1">
      <alignment wrapText="1"/>
      <protection locked="0"/>
    </xf>
    <xf numFmtId="0" fontId="13" fillId="3" borderId="2" xfId="0" applyFont="1" applyFill="1" applyBorder="1" applyAlignment="1" applyProtection="1">
      <alignment wrapText="1"/>
      <protection locked="0"/>
    </xf>
    <xf numFmtId="0" fontId="3" fillId="2" borderId="3" xfId="0" applyFont="1" applyFill="1" applyBorder="1"/>
    <xf numFmtId="0" fontId="15" fillId="2" borderId="15" xfId="0" applyFont="1" applyFill="1" applyBorder="1"/>
    <xf numFmtId="0" fontId="2" fillId="0" borderId="15" xfId="0" applyFont="1" applyBorder="1" applyAlignment="1">
      <alignment horizontal="center" wrapText="1"/>
    </xf>
    <xf numFmtId="0" fontId="2" fillId="0" borderId="0" xfId="0" applyFont="1" applyAlignment="1">
      <alignment horizontal="center"/>
    </xf>
    <xf numFmtId="2" fontId="0" fillId="3" borderId="15" xfId="0" applyNumberFormat="1" applyFill="1" applyBorder="1" applyAlignment="1">
      <alignment wrapText="1"/>
    </xf>
    <xf numFmtId="0" fontId="2" fillId="3" borderId="3" xfId="0" applyFont="1" applyFill="1" applyBorder="1" applyAlignment="1" applyProtection="1">
      <alignment horizontal="left" wrapText="1"/>
      <protection locked="0"/>
    </xf>
    <xf numFmtId="0" fontId="0" fillId="5" borderId="5" xfId="0" applyFill="1" applyBorder="1" applyAlignment="1">
      <alignment horizontal="left" wrapText="1"/>
    </xf>
    <xf numFmtId="0" fontId="0" fillId="5" borderId="6" xfId="0" applyFill="1" applyBorder="1" applyAlignment="1">
      <alignment horizontal="left" wrapText="1"/>
    </xf>
    <xf numFmtId="0" fontId="0" fillId="5" borderId="7" xfId="0" applyFill="1" applyBorder="1" applyAlignment="1">
      <alignment horizontal="left" wrapText="1"/>
    </xf>
    <xf numFmtId="0" fontId="0" fillId="5" borderId="10" xfId="0" applyFill="1" applyBorder="1" applyAlignment="1">
      <alignment horizontal="left" wrapText="1"/>
    </xf>
    <xf numFmtId="0" fontId="0" fillId="5" borderId="11" xfId="0" applyFill="1" applyBorder="1" applyAlignment="1">
      <alignment horizontal="left" wrapText="1"/>
    </xf>
    <xf numFmtId="0" fontId="0" fillId="5" borderId="12" xfId="0" applyFill="1" applyBorder="1" applyAlignment="1">
      <alignment horizontal="left" wrapText="1"/>
    </xf>
    <xf numFmtId="0" fontId="0" fillId="5" borderId="8" xfId="0" applyFill="1" applyBorder="1" applyAlignment="1">
      <alignment horizontal="left" wrapText="1"/>
    </xf>
    <xf numFmtId="0" fontId="0" fillId="5" borderId="0" xfId="0" applyFill="1" applyAlignment="1">
      <alignment horizontal="left" wrapText="1"/>
    </xf>
    <xf numFmtId="0" fontId="0" fillId="5" borderId="9"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9"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2" fontId="13" fillId="3" borderId="16" xfId="0" applyNumberFormat="1" applyFont="1" applyFill="1" applyBorder="1" applyAlignment="1">
      <alignment horizontal="center" wrapText="1"/>
    </xf>
    <xf numFmtId="2" fontId="13" fillId="3" borderId="17" xfId="0" applyNumberFormat="1" applyFont="1" applyFill="1" applyBorder="1" applyAlignment="1">
      <alignment horizontal="center" wrapText="1"/>
    </xf>
    <xf numFmtId="2" fontId="13" fillId="3" borderId="18" xfId="0" applyNumberFormat="1" applyFont="1" applyFill="1" applyBorder="1" applyAlignment="1">
      <alignment horizontal="center" wrapText="1"/>
    </xf>
    <xf numFmtId="2" fontId="0" fillId="3" borderId="16" xfId="0" applyNumberFormat="1" applyFill="1" applyBorder="1" applyAlignment="1">
      <alignment horizontal="center" vertical="center" wrapText="1"/>
    </xf>
    <xf numFmtId="2" fontId="0" fillId="3" borderId="18" xfId="0" applyNumberFormat="1" applyFill="1" applyBorder="1" applyAlignment="1">
      <alignment horizontal="center" vertical="center" wrapText="1"/>
    </xf>
    <xf numFmtId="0" fontId="2" fillId="0" borderId="0" xfId="0" applyFont="1" applyAlignment="1">
      <alignment horizontal="left" wrapText="1"/>
    </xf>
    <xf numFmtId="0" fontId="0" fillId="0" borderId="0" xfId="0" applyAlignment="1">
      <alignment horizontal="left" vertical="top" wrapText="1"/>
    </xf>
    <xf numFmtId="0" fontId="3" fillId="0" borderId="0" xfId="0" applyFont="1" applyAlignment="1">
      <alignment horizontal="center"/>
    </xf>
    <xf numFmtId="1" fontId="0" fillId="3" borderId="2" xfId="0" applyNumberFormat="1" applyFont="1" applyFill="1" applyBorder="1" applyAlignment="1" applyProtection="1">
      <alignment wrapText="1"/>
      <protection locked="0"/>
    </xf>
    <xf numFmtId="0" fontId="0" fillId="3" borderId="2" xfId="0" applyFont="1" applyFill="1" applyBorder="1" applyAlignment="1" applyProtection="1">
      <alignment wrapText="1"/>
      <protection locked="0"/>
    </xf>
    <xf numFmtId="2" fontId="0" fillId="3" borderId="2" xfId="0" applyNumberFormat="1" applyFont="1" applyFill="1" applyBorder="1" applyAlignment="1">
      <alignment wrapText="1"/>
    </xf>
    <xf numFmtId="2" fontId="0" fillId="3" borderId="2" xfId="0" applyNumberFormat="1" applyFont="1" applyFill="1" applyBorder="1" applyAlignment="1" applyProtection="1">
      <alignment wrapText="1"/>
      <protection locked="0"/>
    </xf>
    <xf numFmtId="2" fontId="0" fillId="3" borderId="15" xfId="0" applyNumberFormat="1" applyFont="1" applyFill="1" applyBorder="1" applyAlignment="1">
      <alignment wrapText="1"/>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FFFCC"/>
      <color rgb="FFCCFF99"/>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17</xdr:row>
      <xdr:rowOff>57150</xdr:rowOff>
    </xdr:to>
    <xdr:sp macro="" textlink="">
      <xdr:nvSpPr>
        <xdr:cNvPr id="2" name="TextBox 1">
          <a:extLst>
            <a:ext uri="{FF2B5EF4-FFF2-40B4-BE49-F238E27FC236}">
              <a16:creationId xmlns:a16="http://schemas.microsoft.com/office/drawing/2014/main" id="{7B533848-3CED-41CF-882D-45855FA373FF}"/>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CC7209-48B8-4E9F-834B-B27C6E5C79FC}" name="Table1" displayName="Table1" ref="A1:B14" totalsRowShown="0">
  <autoFilter ref="A1:B14" xr:uid="{468355C4-2645-4538-893D-A89FA798F559}"/>
  <tableColumns count="2">
    <tableColumn id="1" xr3:uid="{85920E83-758F-4844-83A7-83658993D540}" name="Module No."/>
    <tableColumn id="2" xr3:uid="{87771805-5DE4-4023-8E85-8AA2C6EF471C}" name="ECE SP Mod Elec"/>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2"/>
  <sheetViews>
    <sheetView tabSelected="1" zoomScale="80" zoomScaleNormal="80" workbookViewId="0">
      <selection activeCell="B3" sqref="B3"/>
    </sheetView>
  </sheetViews>
  <sheetFormatPr defaultColWidth="8.81640625" defaultRowHeight="14.5" x14ac:dyDescent="0.35"/>
  <cols>
    <col min="1" max="1" width="26.90625" customWidth="1"/>
    <col min="2" max="2" width="37.81640625" customWidth="1"/>
    <col min="3" max="3" width="10.90625" customWidth="1"/>
    <col min="4" max="4" width="13" customWidth="1"/>
    <col min="8" max="8" width="34.1796875" customWidth="1"/>
    <col min="9" max="9" width="24.81640625" customWidth="1"/>
    <col min="10" max="10" width="19.81640625" customWidth="1"/>
    <col min="11" max="11" width="13.1796875" customWidth="1"/>
  </cols>
  <sheetData>
    <row r="1" spans="1:10" ht="21" customHeight="1" x14ac:dyDescent="0.45">
      <c r="A1" s="56" t="s">
        <v>0</v>
      </c>
      <c r="B1" s="61"/>
      <c r="C1" s="61"/>
      <c r="D1" s="61"/>
      <c r="E1" s="2"/>
      <c r="F1" s="2"/>
      <c r="G1" s="2"/>
      <c r="H1" s="22" t="s">
        <v>194</v>
      </c>
      <c r="I1" s="22" t="s">
        <v>163</v>
      </c>
      <c r="J1" s="3"/>
    </row>
    <row r="2" spans="1:10" ht="14.5" customHeight="1" x14ac:dyDescent="0.35">
      <c r="A2" s="57" t="s">
        <v>160</v>
      </c>
      <c r="B2" s="71"/>
      <c r="C2" s="71"/>
      <c r="D2" s="71"/>
      <c r="H2" s="71" t="s">
        <v>27</v>
      </c>
      <c r="I2" s="71"/>
      <c r="J2" s="1"/>
    </row>
    <row r="3" spans="1:10" ht="21.75" customHeight="1" x14ac:dyDescent="0.35">
      <c r="H3" s="27" t="s">
        <v>28</v>
      </c>
      <c r="I3" s="27" t="s">
        <v>29</v>
      </c>
      <c r="J3" s="1"/>
    </row>
    <row r="4" spans="1:10" ht="29.25" customHeight="1" thickBot="1" x14ac:dyDescent="0.6">
      <c r="A4" s="6" t="s">
        <v>1</v>
      </c>
      <c r="B4" s="4"/>
      <c r="C4" s="4"/>
      <c r="D4" s="4"/>
      <c r="E4" s="4"/>
      <c r="F4" s="4"/>
      <c r="G4" s="4"/>
      <c r="H4" s="4"/>
      <c r="I4" s="4"/>
      <c r="J4" s="5"/>
    </row>
    <row r="5" spans="1:10" ht="35" customHeight="1" thickBot="1" x14ac:dyDescent="0.4">
      <c r="A5" s="78" t="s">
        <v>131</v>
      </c>
      <c r="B5" s="78"/>
      <c r="C5" s="78"/>
      <c r="D5" s="78"/>
      <c r="E5" s="78"/>
      <c r="F5" s="78"/>
      <c r="G5" s="78"/>
      <c r="H5" s="78"/>
      <c r="I5" s="78"/>
      <c r="J5" s="79"/>
    </row>
    <row r="6" spans="1:10" ht="30.75" customHeight="1" x14ac:dyDescent="0.35">
      <c r="A6" s="76" t="s">
        <v>30</v>
      </c>
      <c r="B6" s="76"/>
      <c r="C6" s="76"/>
      <c r="D6" s="76"/>
      <c r="E6" s="76"/>
      <c r="F6" s="76"/>
      <c r="G6" s="76"/>
      <c r="H6" s="76"/>
      <c r="I6" s="76"/>
      <c r="J6" s="77"/>
    </row>
    <row r="7" spans="1:10" ht="31.5" customHeight="1" x14ac:dyDescent="0.35">
      <c r="A7" s="72" t="s">
        <v>31</v>
      </c>
      <c r="B7" s="72"/>
      <c r="C7" s="72"/>
      <c r="D7" s="72"/>
      <c r="E7" s="72"/>
      <c r="F7" s="72"/>
      <c r="G7" s="72"/>
      <c r="H7" s="72"/>
      <c r="I7" s="72"/>
      <c r="J7" s="73"/>
    </row>
    <row r="8" spans="1:10" ht="31.5" customHeight="1" x14ac:dyDescent="0.35">
      <c r="A8" s="72" t="s">
        <v>17</v>
      </c>
      <c r="B8" s="72"/>
      <c r="C8" s="72"/>
      <c r="D8" s="72"/>
      <c r="E8" s="72"/>
      <c r="F8" s="72"/>
      <c r="G8" s="72"/>
      <c r="H8" s="72"/>
      <c r="I8" s="72"/>
      <c r="J8" s="73"/>
    </row>
    <row r="9" spans="1:10" ht="14.5" customHeight="1" x14ac:dyDescent="0.35">
      <c r="A9" s="72" t="s">
        <v>42</v>
      </c>
      <c r="B9" s="72"/>
      <c r="C9" s="72"/>
      <c r="D9" s="72"/>
      <c r="E9" s="72"/>
      <c r="F9" s="72"/>
      <c r="G9" s="72"/>
      <c r="H9" s="72"/>
      <c r="I9" s="72"/>
      <c r="J9" s="73"/>
    </row>
    <row r="10" spans="1:10" ht="14.5" customHeight="1" thickBot="1" x14ac:dyDescent="0.4">
      <c r="A10" s="74"/>
      <c r="B10" s="74"/>
      <c r="C10" s="74"/>
      <c r="D10" s="74"/>
      <c r="E10" s="74"/>
      <c r="F10" s="74"/>
      <c r="G10" s="74"/>
      <c r="H10" s="74"/>
      <c r="I10" s="74"/>
      <c r="J10" s="75"/>
    </row>
    <row r="11" spans="1:10" ht="14.25" customHeight="1" x14ac:dyDescent="0.35">
      <c r="A11" s="12"/>
      <c r="B11" s="12"/>
      <c r="C11" s="12"/>
      <c r="D11" s="12"/>
      <c r="E11" s="12"/>
      <c r="F11" s="12"/>
      <c r="G11" s="12"/>
      <c r="H11" s="12"/>
      <c r="I11" s="12"/>
      <c r="J11" s="12"/>
    </row>
    <row r="12" spans="1:10" ht="18.5" x14ac:dyDescent="0.45">
      <c r="B12" s="13" t="s">
        <v>6</v>
      </c>
      <c r="C12" s="13"/>
      <c r="D12" s="13"/>
      <c r="I12" s="14" t="s">
        <v>12</v>
      </c>
    </row>
    <row r="13" spans="1:10" ht="29" x14ac:dyDescent="0.35">
      <c r="A13" s="10" t="s">
        <v>3</v>
      </c>
      <c r="B13" s="11" t="s">
        <v>4</v>
      </c>
      <c r="C13" s="11" t="s">
        <v>44</v>
      </c>
      <c r="D13" s="10" t="s">
        <v>45</v>
      </c>
      <c r="E13" s="10" t="s">
        <v>2</v>
      </c>
      <c r="F13" s="10" t="s">
        <v>18</v>
      </c>
      <c r="G13" s="10" t="s">
        <v>54</v>
      </c>
      <c r="H13" s="58" t="s">
        <v>164</v>
      </c>
      <c r="I13" s="10" t="s">
        <v>5</v>
      </c>
      <c r="J13" s="59"/>
    </row>
    <row r="14" spans="1:10" x14ac:dyDescent="0.35">
      <c r="A14" s="88" t="s">
        <v>58</v>
      </c>
      <c r="B14" s="89" t="s">
        <v>59</v>
      </c>
      <c r="C14" s="90">
        <v>7.5</v>
      </c>
      <c r="D14" s="91" t="s">
        <v>86</v>
      </c>
      <c r="E14" s="90" t="str">
        <f>IF(D14="Earned",C14,"")</f>
        <v/>
      </c>
      <c r="F14" s="90" t="str">
        <f>IF(D14="Planned",C14,"")</f>
        <v/>
      </c>
      <c r="G14" s="90" t="s">
        <v>55</v>
      </c>
      <c r="H14" s="92" t="s">
        <v>165</v>
      </c>
      <c r="I14" s="89" t="s">
        <v>129</v>
      </c>
    </row>
    <row r="15" spans="1:10" x14ac:dyDescent="0.35">
      <c r="A15" s="88" t="s">
        <v>60</v>
      </c>
      <c r="B15" s="89" t="s">
        <v>61</v>
      </c>
      <c r="C15" s="90">
        <v>7.5</v>
      </c>
      <c r="D15" s="91" t="s">
        <v>86</v>
      </c>
      <c r="E15" s="90" t="str">
        <f t="shared" ref="E15:E19" si="0">IF(D15="Earned",C15,"")</f>
        <v/>
      </c>
      <c r="F15" s="90" t="str">
        <f t="shared" ref="F15:F19" si="1">IF(D15="Planned",C15,"")</f>
        <v/>
      </c>
      <c r="G15" s="90" t="s">
        <v>55</v>
      </c>
      <c r="H15" s="92" t="s">
        <v>165</v>
      </c>
      <c r="I15" s="89" t="s">
        <v>130</v>
      </c>
    </row>
    <row r="16" spans="1:10" x14ac:dyDescent="0.35">
      <c r="A16" s="88" t="s">
        <v>62</v>
      </c>
      <c r="B16" s="89" t="s">
        <v>63</v>
      </c>
      <c r="C16" s="90">
        <v>7.5</v>
      </c>
      <c r="D16" s="91" t="s">
        <v>86</v>
      </c>
      <c r="E16" s="90" t="str">
        <f t="shared" si="0"/>
        <v/>
      </c>
      <c r="F16" s="90" t="str">
        <f t="shared" si="1"/>
        <v/>
      </c>
      <c r="G16" s="90" t="s">
        <v>55</v>
      </c>
      <c r="H16" s="92" t="s">
        <v>165</v>
      </c>
      <c r="I16" s="89" t="s">
        <v>129</v>
      </c>
    </row>
    <row r="17" spans="1:10" x14ac:dyDescent="0.35">
      <c r="A17" s="54" t="s">
        <v>153</v>
      </c>
      <c r="B17" s="55" t="s">
        <v>152</v>
      </c>
      <c r="C17" s="90">
        <v>7.5</v>
      </c>
      <c r="D17" s="91" t="s">
        <v>86</v>
      </c>
      <c r="E17" s="90" t="str">
        <f t="shared" si="0"/>
        <v/>
      </c>
      <c r="F17" s="90" t="str">
        <f t="shared" si="1"/>
        <v/>
      </c>
      <c r="G17" s="90" t="s">
        <v>55</v>
      </c>
      <c r="H17" s="92" t="s">
        <v>165</v>
      </c>
      <c r="I17" s="88" t="s">
        <v>130</v>
      </c>
    </row>
    <row r="18" spans="1:10" x14ac:dyDescent="0.35">
      <c r="A18" s="54" t="s">
        <v>156</v>
      </c>
      <c r="B18" s="55" t="s">
        <v>155</v>
      </c>
      <c r="C18" s="90">
        <v>7.5</v>
      </c>
      <c r="D18" s="91" t="s">
        <v>86</v>
      </c>
      <c r="E18" s="90" t="str">
        <f>IF(D18="Earned",C18,"")</f>
        <v/>
      </c>
      <c r="F18" s="90" t="str">
        <f>IF(D18="Planned",C18,"")</f>
        <v/>
      </c>
      <c r="G18" s="90" t="s">
        <v>55</v>
      </c>
      <c r="H18" s="92" t="s">
        <v>165</v>
      </c>
      <c r="I18" s="88" t="s">
        <v>129</v>
      </c>
    </row>
    <row r="19" spans="1:10" ht="29" x14ac:dyDescent="0.35">
      <c r="A19" s="54" t="s">
        <v>154</v>
      </c>
      <c r="B19" s="55" t="s">
        <v>151</v>
      </c>
      <c r="C19" s="90">
        <v>7.5</v>
      </c>
      <c r="D19" s="91" t="s">
        <v>86</v>
      </c>
      <c r="E19" s="90" t="str">
        <f t="shared" si="0"/>
        <v/>
      </c>
      <c r="F19" s="90" t="str">
        <f t="shared" si="1"/>
        <v/>
      </c>
      <c r="G19" s="90" t="s">
        <v>55</v>
      </c>
      <c r="H19" s="92" t="s">
        <v>166</v>
      </c>
      <c r="I19" s="88" t="s">
        <v>130</v>
      </c>
    </row>
    <row r="21" spans="1:10" ht="18.5" x14ac:dyDescent="0.45">
      <c r="B21" s="13" t="s">
        <v>7</v>
      </c>
      <c r="C21" s="13"/>
      <c r="D21" s="13"/>
      <c r="I21" s="14" t="s">
        <v>12</v>
      </c>
    </row>
    <row r="22" spans="1:10" ht="29" x14ac:dyDescent="0.35">
      <c r="A22" s="10" t="s">
        <v>3</v>
      </c>
      <c r="B22" s="11" t="s">
        <v>4</v>
      </c>
      <c r="C22" s="11" t="s">
        <v>44</v>
      </c>
      <c r="D22" s="10" t="s">
        <v>45</v>
      </c>
      <c r="E22" s="10" t="s">
        <v>2</v>
      </c>
      <c r="F22" s="10" t="s">
        <v>18</v>
      </c>
      <c r="G22" s="10" t="s">
        <v>54</v>
      </c>
      <c r="H22" s="58" t="s">
        <v>164</v>
      </c>
      <c r="I22" s="10" t="s">
        <v>5</v>
      </c>
      <c r="J22" s="59"/>
    </row>
    <row r="23" spans="1:10" x14ac:dyDescent="0.35">
      <c r="A23" s="8" t="s">
        <v>71</v>
      </c>
      <c r="B23" s="7" t="s">
        <v>64</v>
      </c>
      <c r="C23" s="38">
        <v>7.5</v>
      </c>
      <c r="D23" s="9" t="s">
        <v>87</v>
      </c>
      <c r="E23" s="38" t="str">
        <f>IF(D23="Earned",C23,"")</f>
        <v/>
      </c>
      <c r="F23" s="38" t="str">
        <f>IF(D23="Planned",C23, "")</f>
        <v/>
      </c>
      <c r="G23" s="38" t="s">
        <v>55</v>
      </c>
      <c r="H23" s="60" t="s">
        <v>165</v>
      </c>
      <c r="I23" s="7" t="s">
        <v>23</v>
      </c>
    </row>
    <row r="24" spans="1:10" x14ac:dyDescent="0.35">
      <c r="A24" s="8" t="s">
        <v>72</v>
      </c>
      <c r="B24" s="7" t="s">
        <v>65</v>
      </c>
      <c r="C24" s="38">
        <v>7.5</v>
      </c>
      <c r="D24" s="9" t="s">
        <v>87</v>
      </c>
      <c r="E24" s="38" t="str">
        <f t="shared" ref="E24:E30" si="2">IF(D24="Earned",C24,"")</f>
        <v/>
      </c>
      <c r="F24" s="38" t="str">
        <f t="shared" ref="F24:F29" si="3">IF(D24="Planned",C24, "")</f>
        <v/>
      </c>
      <c r="G24" s="38" t="s">
        <v>55</v>
      </c>
      <c r="H24" s="60" t="s">
        <v>71</v>
      </c>
      <c r="I24" s="7" t="s">
        <v>24</v>
      </c>
    </row>
    <row r="25" spans="1:10" x14ac:dyDescent="0.35">
      <c r="A25" s="8" t="s">
        <v>73</v>
      </c>
      <c r="B25" s="7" t="s">
        <v>66</v>
      </c>
      <c r="C25" s="38">
        <v>5</v>
      </c>
      <c r="D25" s="9" t="s">
        <v>87</v>
      </c>
      <c r="E25" s="38" t="str">
        <f t="shared" si="2"/>
        <v/>
      </c>
      <c r="F25" s="38" t="str">
        <f t="shared" si="3"/>
        <v/>
      </c>
      <c r="G25" s="38" t="s">
        <v>55</v>
      </c>
      <c r="H25" s="60" t="s">
        <v>165</v>
      </c>
      <c r="I25" s="7" t="s">
        <v>23</v>
      </c>
      <c r="J25" t="s">
        <v>79</v>
      </c>
    </row>
    <row r="26" spans="1:10" ht="29" x14ac:dyDescent="0.35">
      <c r="A26" s="8" t="s">
        <v>74</v>
      </c>
      <c r="B26" s="7" t="s">
        <v>167</v>
      </c>
      <c r="C26" s="38">
        <v>5</v>
      </c>
      <c r="D26" s="9" t="s">
        <v>87</v>
      </c>
      <c r="E26" s="38" t="str">
        <f t="shared" si="2"/>
        <v/>
      </c>
      <c r="F26" s="38" t="str">
        <f t="shared" si="3"/>
        <v/>
      </c>
      <c r="G26" s="38" t="s">
        <v>55</v>
      </c>
      <c r="H26" s="60" t="s">
        <v>168</v>
      </c>
      <c r="I26" s="7" t="s">
        <v>24</v>
      </c>
    </row>
    <row r="27" spans="1:10" x14ac:dyDescent="0.35">
      <c r="A27" s="8" t="s">
        <v>75</v>
      </c>
      <c r="B27" s="7" t="s">
        <v>67</v>
      </c>
      <c r="C27" s="38">
        <v>5</v>
      </c>
      <c r="D27" s="9" t="s">
        <v>87</v>
      </c>
      <c r="E27" s="38" t="str">
        <f t="shared" si="2"/>
        <v/>
      </c>
      <c r="F27" s="38" t="str">
        <f t="shared" si="3"/>
        <v/>
      </c>
      <c r="G27" s="38" t="s">
        <v>55</v>
      </c>
      <c r="H27" s="60" t="s">
        <v>165</v>
      </c>
      <c r="I27" s="7" t="s">
        <v>23</v>
      </c>
    </row>
    <row r="28" spans="1:10" x14ac:dyDescent="0.35">
      <c r="A28" s="8" t="s">
        <v>76</v>
      </c>
      <c r="B28" s="7" t="s">
        <v>68</v>
      </c>
      <c r="C28" s="39">
        <v>5</v>
      </c>
      <c r="D28" s="9" t="s">
        <v>87</v>
      </c>
      <c r="E28" s="38" t="str">
        <f t="shared" si="2"/>
        <v/>
      </c>
      <c r="F28" s="38" t="str">
        <f t="shared" si="3"/>
        <v/>
      </c>
      <c r="G28" s="38" t="s">
        <v>55</v>
      </c>
      <c r="H28" s="60" t="s">
        <v>165</v>
      </c>
      <c r="I28" s="7" t="s">
        <v>24</v>
      </c>
    </row>
    <row r="29" spans="1:10" ht="14.5" customHeight="1" x14ac:dyDescent="0.35">
      <c r="A29" s="8" t="s">
        <v>77</v>
      </c>
      <c r="B29" s="7" t="s">
        <v>69</v>
      </c>
      <c r="C29" s="39">
        <v>5</v>
      </c>
      <c r="D29" s="9" t="s">
        <v>87</v>
      </c>
      <c r="E29" s="38" t="str">
        <f t="shared" si="2"/>
        <v/>
      </c>
      <c r="F29" s="38" t="str">
        <f t="shared" si="3"/>
        <v/>
      </c>
      <c r="G29" s="38" t="s">
        <v>55</v>
      </c>
      <c r="H29" s="60" t="s">
        <v>154</v>
      </c>
      <c r="I29" s="7" t="s">
        <v>23</v>
      </c>
    </row>
    <row r="30" spans="1:10" ht="14.5" customHeight="1" x14ac:dyDescent="0.35">
      <c r="A30" s="8" t="s">
        <v>78</v>
      </c>
      <c r="B30" s="7" t="s">
        <v>70</v>
      </c>
      <c r="C30" s="39">
        <v>5</v>
      </c>
      <c r="D30" s="9" t="s">
        <v>87</v>
      </c>
      <c r="E30" s="38" t="str">
        <f t="shared" si="2"/>
        <v/>
      </c>
      <c r="F30" s="38" t="str">
        <f>IF(D30="Planned",C30, "")</f>
        <v/>
      </c>
      <c r="G30" s="38" t="s">
        <v>55</v>
      </c>
      <c r="H30" s="60" t="s">
        <v>169</v>
      </c>
      <c r="I30" s="7" t="s">
        <v>24</v>
      </c>
    </row>
    <row r="32" spans="1:10" ht="18.5" x14ac:dyDescent="0.45">
      <c r="B32" s="13" t="s">
        <v>57</v>
      </c>
      <c r="C32" s="13"/>
      <c r="D32" s="13"/>
      <c r="I32" s="14" t="s">
        <v>48</v>
      </c>
    </row>
    <row r="33" spans="1:10" ht="29" x14ac:dyDescent="0.35">
      <c r="A33" s="10" t="s">
        <v>3</v>
      </c>
      <c r="B33" s="11" t="s">
        <v>4</v>
      </c>
      <c r="C33" s="11" t="s">
        <v>44</v>
      </c>
      <c r="D33" s="10" t="s">
        <v>45</v>
      </c>
      <c r="E33" s="10" t="s">
        <v>2</v>
      </c>
      <c r="F33" s="10" t="s">
        <v>18</v>
      </c>
      <c r="G33" s="10" t="s">
        <v>54</v>
      </c>
      <c r="H33" s="58" t="s">
        <v>164</v>
      </c>
      <c r="I33" s="10" t="s">
        <v>5</v>
      </c>
      <c r="J33" s="59"/>
    </row>
    <row r="34" spans="1:10" x14ac:dyDescent="0.35">
      <c r="A34" s="8" t="s">
        <v>125</v>
      </c>
      <c r="B34" s="7" t="s">
        <v>81</v>
      </c>
      <c r="C34" s="38">
        <v>5</v>
      </c>
      <c r="D34" s="9" t="s">
        <v>87</v>
      </c>
      <c r="E34" s="38" t="str">
        <f>IF(D34="Earned",C34,"")</f>
        <v/>
      </c>
      <c r="F34" s="38" t="str">
        <f>IF(D34="Planned",C34,"")</f>
        <v/>
      </c>
      <c r="G34" s="38" t="s">
        <v>55</v>
      </c>
      <c r="H34" s="60" t="s">
        <v>165</v>
      </c>
      <c r="I34" s="7" t="s">
        <v>129</v>
      </c>
    </row>
    <row r="35" spans="1:10" x14ac:dyDescent="0.35">
      <c r="A35" s="8" t="s">
        <v>126</v>
      </c>
      <c r="B35" s="7" t="s">
        <v>82</v>
      </c>
      <c r="C35" s="38">
        <v>5</v>
      </c>
      <c r="D35" s="9" t="s">
        <v>87</v>
      </c>
      <c r="E35" s="38" t="str">
        <f t="shared" ref="E35:E37" si="4">IF(D35="Earned",C35,"")</f>
        <v/>
      </c>
      <c r="F35" s="38" t="str">
        <f t="shared" ref="F35:F37" si="5">IF(D35="Planned",C35,"")</f>
        <v/>
      </c>
      <c r="G35" s="38" t="s">
        <v>55</v>
      </c>
      <c r="H35" s="60" t="s">
        <v>170</v>
      </c>
      <c r="I35" s="7" t="s">
        <v>130</v>
      </c>
    </row>
    <row r="36" spans="1:10" x14ac:dyDescent="0.35">
      <c r="A36" s="8" t="s">
        <v>127</v>
      </c>
      <c r="B36" s="7" t="s">
        <v>49</v>
      </c>
      <c r="C36" s="39">
        <v>5</v>
      </c>
      <c r="D36" s="9" t="s">
        <v>87</v>
      </c>
      <c r="E36" s="38" t="str">
        <f t="shared" si="4"/>
        <v/>
      </c>
      <c r="F36" s="38" t="str">
        <f t="shared" si="5"/>
        <v/>
      </c>
      <c r="G36" s="38" t="s">
        <v>55</v>
      </c>
      <c r="H36" s="60" t="s">
        <v>171</v>
      </c>
      <c r="I36" s="7" t="s">
        <v>23</v>
      </c>
    </row>
    <row r="37" spans="1:10" x14ac:dyDescent="0.35">
      <c r="A37" s="8" t="s">
        <v>128</v>
      </c>
      <c r="B37" s="7" t="s">
        <v>80</v>
      </c>
      <c r="C37" s="38">
        <v>5</v>
      </c>
      <c r="D37" s="9" t="s">
        <v>87</v>
      </c>
      <c r="E37" s="38" t="str">
        <f t="shared" si="4"/>
        <v/>
      </c>
      <c r="F37" s="38" t="str">
        <f t="shared" si="5"/>
        <v/>
      </c>
      <c r="G37" s="38" t="s">
        <v>55</v>
      </c>
      <c r="H37" s="60" t="s">
        <v>165</v>
      </c>
      <c r="I37" s="7" t="s">
        <v>24</v>
      </c>
    </row>
    <row r="40" spans="1:10" ht="18.5" x14ac:dyDescent="0.45">
      <c r="B40" s="13" t="s">
        <v>117</v>
      </c>
      <c r="I40" s="14" t="s">
        <v>118</v>
      </c>
    </row>
    <row r="41" spans="1:10" ht="29" x14ac:dyDescent="0.35">
      <c r="A41" s="10" t="s">
        <v>3</v>
      </c>
      <c r="B41" s="11" t="s">
        <v>4</v>
      </c>
      <c r="C41" s="11" t="s">
        <v>44</v>
      </c>
      <c r="D41" s="10" t="s">
        <v>45</v>
      </c>
      <c r="E41" s="10" t="s">
        <v>2</v>
      </c>
      <c r="F41" s="10" t="s">
        <v>18</v>
      </c>
      <c r="G41" s="10" t="s">
        <v>54</v>
      </c>
      <c r="H41" s="58" t="s">
        <v>164</v>
      </c>
      <c r="I41" s="10" t="s">
        <v>5</v>
      </c>
    </row>
    <row r="42" spans="1:10" x14ac:dyDescent="0.35">
      <c r="A42" s="51" t="str">
        <f>IF(B42="Please select:","CTLA-GER-XX/ CTHU-HUM-XXX",IF(B42="German A1.1-C1","CTLA-GER-XX",IF(B42="Introduction to Philosophical Ethics","CTHU-HUM-001",IF(B42="Introduction to the Philosophy of Science","CTHU-HUM-002",IF(B42="Introduction to Visual Culture","CTHU-HUM-003")))))</f>
        <v>CTLA-GER-XX/ CTHU-HUM-XXX</v>
      </c>
      <c r="B42" s="42" t="s">
        <v>87</v>
      </c>
      <c r="C42" s="44">
        <v>2.5</v>
      </c>
      <c r="D42" s="45" t="s">
        <v>87</v>
      </c>
      <c r="E42" s="44" t="str">
        <f>IF(D42="Earned",C42,"")</f>
        <v/>
      </c>
      <c r="F42" s="44" t="str">
        <f>IF(D42="Planned",C42,"")</f>
        <v/>
      </c>
      <c r="G42" s="44" t="s">
        <v>56</v>
      </c>
      <c r="H42" s="44" t="s">
        <v>165</v>
      </c>
      <c r="I42" s="43" t="s">
        <v>129</v>
      </c>
    </row>
    <row r="43" spans="1:10" x14ac:dyDescent="0.35">
      <c r="A43" s="51" t="str">
        <f>IF(B43="Please select:","CTLA-GER-XX/ CTHU-HUM-XXX",IF(B43="German A1.1-C1","CTLA-GER-XX",IF(B43="Introduction to Philosophical Ethics","CTHU-HUM-001",IF(B43="Introduction to the Philosophy of Science","CTHU-HUM-002",IF(B43="Introduction to Visual Culture","CTHU-HUM-003")))))</f>
        <v>CTLA-GER-XX/ CTHU-HUM-XXX</v>
      </c>
      <c r="B43" s="42" t="s">
        <v>87</v>
      </c>
      <c r="C43" s="44">
        <v>2.5</v>
      </c>
      <c r="D43" s="45" t="s">
        <v>87</v>
      </c>
      <c r="E43" s="44" t="str">
        <f t="shared" ref="E43" si="6">IF(D43="Earned",C43,"")</f>
        <v/>
      </c>
      <c r="F43" s="44" t="str">
        <f t="shared" ref="F43" si="7">IF(D43="Planned",C43,"")</f>
        <v/>
      </c>
      <c r="G43" s="44" t="s">
        <v>56</v>
      </c>
      <c r="H43" s="44" t="s">
        <v>172</v>
      </c>
      <c r="I43" s="43" t="s">
        <v>130</v>
      </c>
    </row>
    <row r="45" spans="1:10" ht="29" customHeight="1" x14ac:dyDescent="0.45">
      <c r="B45" s="13" t="s">
        <v>119</v>
      </c>
      <c r="I45" s="85" t="s">
        <v>189</v>
      </c>
      <c r="J45" s="85"/>
    </row>
    <row r="46" spans="1:10" ht="29" x14ac:dyDescent="0.35">
      <c r="A46" s="10" t="s">
        <v>3</v>
      </c>
      <c r="B46" s="11" t="s">
        <v>4</v>
      </c>
      <c r="C46" s="11" t="s">
        <v>44</v>
      </c>
      <c r="D46" s="10" t="s">
        <v>45</v>
      </c>
      <c r="E46" s="10" t="s">
        <v>2</v>
      </c>
      <c r="F46" s="10" t="s">
        <v>18</v>
      </c>
      <c r="G46" s="10" t="s">
        <v>190</v>
      </c>
      <c r="H46" s="58" t="s">
        <v>164</v>
      </c>
      <c r="I46" s="10" t="s">
        <v>5</v>
      </c>
    </row>
    <row r="47" spans="1:10" x14ac:dyDescent="0.35">
      <c r="A47" s="8" t="s">
        <v>122</v>
      </c>
      <c r="B47" s="8" t="s">
        <v>191</v>
      </c>
      <c r="C47" s="38">
        <v>2.5</v>
      </c>
      <c r="D47" s="9" t="s">
        <v>87</v>
      </c>
      <c r="E47" s="38" t="str">
        <f t="shared" ref="E47:E53" si="8">IF(D47="Earned",C47,"")</f>
        <v/>
      </c>
      <c r="F47" s="38" t="str">
        <f t="shared" ref="F47:F53" si="9">IF(D47="Planned",C47,"")</f>
        <v/>
      </c>
      <c r="G47" s="38" t="s">
        <v>56</v>
      </c>
      <c r="H47" s="38" t="s">
        <v>165</v>
      </c>
      <c r="I47" s="7" t="s">
        <v>149</v>
      </c>
    </row>
    <row r="48" spans="1:10" x14ac:dyDescent="0.35">
      <c r="A48" s="8" t="s">
        <v>123</v>
      </c>
      <c r="B48" s="8" t="s">
        <v>192</v>
      </c>
      <c r="C48" s="38">
        <v>2.5</v>
      </c>
      <c r="D48" s="9" t="s">
        <v>87</v>
      </c>
      <c r="E48" s="38" t="str">
        <f t="shared" si="8"/>
        <v/>
      </c>
      <c r="F48" s="38" t="str">
        <f t="shared" si="9"/>
        <v/>
      </c>
      <c r="G48" s="38" t="s">
        <v>56</v>
      </c>
      <c r="H48" s="38" t="s">
        <v>165</v>
      </c>
      <c r="I48" s="7" t="s">
        <v>149</v>
      </c>
    </row>
    <row r="49" spans="1:9" ht="29" x14ac:dyDescent="0.35">
      <c r="A49" s="8" t="s">
        <v>124</v>
      </c>
      <c r="B49" s="7" t="s">
        <v>193</v>
      </c>
      <c r="C49" s="38">
        <v>5</v>
      </c>
      <c r="D49" s="9" t="s">
        <v>87</v>
      </c>
      <c r="E49" s="38" t="str">
        <f t="shared" si="8"/>
        <v/>
      </c>
      <c r="F49" s="38" t="str">
        <f t="shared" si="9"/>
        <v/>
      </c>
      <c r="G49" s="38" t="s">
        <v>56</v>
      </c>
      <c r="H49" s="38" t="s">
        <v>165</v>
      </c>
      <c r="I49" s="7" t="s">
        <v>149</v>
      </c>
    </row>
    <row r="50" spans="1:9" x14ac:dyDescent="0.35">
      <c r="A50" s="8" t="s">
        <v>179</v>
      </c>
      <c r="B50" s="7" t="s">
        <v>180</v>
      </c>
      <c r="C50" s="38">
        <v>5</v>
      </c>
      <c r="D50" s="9" t="s">
        <v>87</v>
      </c>
      <c r="E50" s="38" t="str">
        <f t="shared" si="8"/>
        <v/>
      </c>
      <c r="F50" s="38" t="str">
        <f t="shared" si="9"/>
        <v/>
      </c>
      <c r="G50" s="38" t="s">
        <v>56</v>
      </c>
      <c r="H50" s="38" t="s">
        <v>165</v>
      </c>
      <c r="I50" s="7" t="s">
        <v>181</v>
      </c>
    </row>
    <row r="51" spans="1:9" x14ac:dyDescent="0.35">
      <c r="A51" s="8" t="s">
        <v>182</v>
      </c>
      <c r="B51" s="7" t="s">
        <v>183</v>
      </c>
      <c r="C51" s="38">
        <v>5</v>
      </c>
      <c r="D51" s="9" t="s">
        <v>87</v>
      </c>
      <c r="E51" s="38" t="str">
        <f t="shared" si="8"/>
        <v/>
      </c>
      <c r="F51" s="38" t="str">
        <f t="shared" si="9"/>
        <v/>
      </c>
      <c r="G51" s="38" t="s">
        <v>56</v>
      </c>
      <c r="H51" s="38" t="s">
        <v>165</v>
      </c>
      <c r="I51" s="7" t="s">
        <v>23</v>
      </c>
    </row>
    <row r="52" spans="1:9" x14ac:dyDescent="0.35">
      <c r="A52" s="8" t="s">
        <v>184</v>
      </c>
      <c r="B52" s="8" t="s">
        <v>185</v>
      </c>
      <c r="C52" s="38">
        <v>5</v>
      </c>
      <c r="D52" s="9" t="s">
        <v>87</v>
      </c>
      <c r="E52" s="38" t="str">
        <f t="shared" si="8"/>
        <v/>
      </c>
      <c r="F52" s="38" t="str">
        <f t="shared" si="9"/>
        <v/>
      </c>
      <c r="G52" s="8" t="s">
        <v>56</v>
      </c>
      <c r="H52" s="38" t="s">
        <v>165</v>
      </c>
      <c r="I52" s="8" t="s">
        <v>24</v>
      </c>
    </row>
    <row r="53" spans="1:9" x14ac:dyDescent="0.35">
      <c r="A53" s="8" t="s">
        <v>186</v>
      </c>
      <c r="B53" s="8" t="s">
        <v>187</v>
      </c>
      <c r="C53" s="38">
        <v>5</v>
      </c>
      <c r="D53" s="9" t="s">
        <v>87</v>
      </c>
      <c r="E53" s="38" t="str">
        <f t="shared" si="8"/>
        <v/>
      </c>
      <c r="F53" s="38" t="str">
        <f t="shared" si="9"/>
        <v/>
      </c>
      <c r="G53" s="8" t="s">
        <v>56</v>
      </c>
      <c r="H53" s="8" t="s">
        <v>188</v>
      </c>
      <c r="I53" s="8" t="s">
        <v>23</v>
      </c>
    </row>
    <row r="55" spans="1:9" ht="18.5" x14ac:dyDescent="0.45">
      <c r="B55" s="13" t="s">
        <v>8</v>
      </c>
      <c r="C55" s="13"/>
      <c r="D55" s="13"/>
      <c r="I55" s="14" t="s">
        <v>13</v>
      </c>
    </row>
    <row r="56" spans="1:9" ht="29" x14ac:dyDescent="0.35">
      <c r="A56" s="10" t="s">
        <v>3</v>
      </c>
      <c r="B56" s="11" t="s">
        <v>4</v>
      </c>
      <c r="C56" s="11" t="s">
        <v>44</v>
      </c>
      <c r="D56" s="10" t="s">
        <v>45</v>
      </c>
      <c r="E56" s="10" t="s">
        <v>2</v>
      </c>
      <c r="F56" s="10" t="s">
        <v>18</v>
      </c>
      <c r="G56" s="10" t="s">
        <v>54</v>
      </c>
      <c r="H56" s="58" t="s">
        <v>164</v>
      </c>
      <c r="I56" s="10" t="s">
        <v>5</v>
      </c>
    </row>
    <row r="57" spans="1:9" x14ac:dyDescent="0.35">
      <c r="A57" s="8" t="s">
        <v>9</v>
      </c>
      <c r="B57" s="7" t="s">
        <v>8</v>
      </c>
      <c r="C57" s="38">
        <v>15</v>
      </c>
      <c r="D57" s="7" t="s">
        <v>87</v>
      </c>
      <c r="E57" s="38" t="str">
        <f>IF(D57="Earned",C57,"")</f>
        <v/>
      </c>
      <c r="F57" s="38" t="str">
        <f>IF(D57="Planned",C57,"")</f>
        <v/>
      </c>
      <c r="G57" s="7" t="s">
        <v>55</v>
      </c>
      <c r="H57" s="7"/>
      <c r="I57" s="7" t="s">
        <v>178</v>
      </c>
    </row>
    <row r="58" spans="1:9" x14ac:dyDescent="0.35">
      <c r="A58" s="8" t="s">
        <v>132</v>
      </c>
      <c r="B58" s="7" t="s">
        <v>133</v>
      </c>
      <c r="C58" s="38">
        <v>0</v>
      </c>
      <c r="D58" s="7" t="s">
        <v>87</v>
      </c>
      <c r="E58" s="38" t="str">
        <f t="shared" ref="E58:E63" si="10">IF(D58="Earned",C58,"")</f>
        <v/>
      </c>
      <c r="F58" s="38" t="str">
        <f t="shared" ref="F58:F63" si="11">IF(D58="Planned",C58,"")</f>
        <v/>
      </c>
      <c r="G58" s="7" t="s">
        <v>55</v>
      </c>
      <c r="H58" s="7"/>
      <c r="I58" s="7" t="s">
        <v>134</v>
      </c>
    </row>
    <row r="59" spans="1:9" x14ac:dyDescent="0.35">
      <c r="A59" s="8" t="s">
        <v>135</v>
      </c>
      <c r="B59" s="7" t="s">
        <v>136</v>
      </c>
      <c r="C59" s="38">
        <v>0</v>
      </c>
      <c r="D59" s="7" t="s">
        <v>87</v>
      </c>
      <c r="E59" s="38" t="str">
        <f t="shared" si="10"/>
        <v/>
      </c>
      <c r="F59" s="38" t="str">
        <f t="shared" si="11"/>
        <v/>
      </c>
      <c r="G59" s="7" t="s">
        <v>55</v>
      </c>
      <c r="H59" s="7"/>
      <c r="I59" s="7" t="s">
        <v>137</v>
      </c>
    </row>
    <row r="60" spans="1:9" x14ac:dyDescent="0.35">
      <c r="A60" s="8" t="s">
        <v>138</v>
      </c>
      <c r="B60" s="7" t="s">
        <v>139</v>
      </c>
      <c r="C60" s="38">
        <v>0</v>
      </c>
      <c r="D60" s="7" t="s">
        <v>87</v>
      </c>
      <c r="E60" s="38" t="str">
        <f t="shared" si="10"/>
        <v/>
      </c>
      <c r="F60" s="38" t="str">
        <f t="shared" si="11"/>
        <v/>
      </c>
      <c r="G60" s="7" t="s">
        <v>55</v>
      </c>
      <c r="H60" s="7"/>
      <c r="I60" s="7" t="s">
        <v>140</v>
      </c>
    </row>
    <row r="61" spans="1:9" x14ac:dyDescent="0.35">
      <c r="A61" s="8" t="s">
        <v>141</v>
      </c>
      <c r="B61" s="7" t="s">
        <v>142</v>
      </c>
      <c r="C61" s="38">
        <v>0</v>
      </c>
      <c r="D61" s="7" t="s">
        <v>87</v>
      </c>
      <c r="E61" s="38" t="str">
        <f t="shared" si="10"/>
        <v/>
      </c>
      <c r="F61" s="38" t="str">
        <f t="shared" si="11"/>
        <v/>
      </c>
      <c r="G61" s="7" t="s">
        <v>55</v>
      </c>
      <c r="H61" s="7"/>
      <c r="I61" s="7" t="s">
        <v>143</v>
      </c>
    </row>
    <row r="62" spans="1:9" ht="17.25" customHeight="1" x14ac:dyDescent="0.35">
      <c r="A62" s="8" t="s">
        <v>144</v>
      </c>
      <c r="B62" s="7" t="s">
        <v>145</v>
      </c>
      <c r="C62" s="38">
        <v>0</v>
      </c>
      <c r="D62" s="7" t="s">
        <v>87</v>
      </c>
      <c r="E62" s="38" t="str">
        <f t="shared" si="10"/>
        <v/>
      </c>
      <c r="F62" s="38" t="str">
        <f t="shared" si="11"/>
        <v/>
      </c>
      <c r="G62" s="7" t="s">
        <v>56</v>
      </c>
      <c r="H62" s="7"/>
      <c r="I62" s="7" t="s">
        <v>146</v>
      </c>
    </row>
    <row r="63" spans="1:9" ht="17.25" customHeight="1" x14ac:dyDescent="0.35">
      <c r="A63" s="8" t="s">
        <v>144</v>
      </c>
      <c r="B63" s="7" t="s">
        <v>147</v>
      </c>
      <c r="C63" s="38">
        <v>0</v>
      </c>
      <c r="D63" s="7" t="s">
        <v>87</v>
      </c>
      <c r="E63" s="38" t="str">
        <f t="shared" si="10"/>
        <v/>
      </c>
      <c r="F63" s="38" t="str">
        <f t="shared" si="11"/>
        <v/>
      </c>
      <c r="G63" s="7" t="s">
        <v>56</v>
      </c>
      <c r="H63" s="7"/>
      <c r="I63" s="7" t="s">
        <v>146</v>
      </c>
    </row>
    <row r="64" spans="1:9" ht="15.75" customHeight="1" x14ac:dyDescent="0.35"/>
    <row r="65" spans="1:15" ht="18.5" x14ac:dyDescent="0.45">
      <c r="B65" s="13" t="s">
        <v>10</v>
      </c>
      <c r="C65" s="13"/>
      <c r="D65" s="13"/>
      <c r="I65" s="14" t="s">
        <v>13</v>
      </c>
    </row>
    <row r="66" spans="1:15" ht="29" x14ac:dyDescent="0.35">
      <c r="A66" s="10" t="s">
        <v>3</v>
      </c>
      <c r="B66" s="11" t="s">
        <v>4</v>
      </c>
      <c r="C66" s="11" t="s">
        <v>44</v>
      </c>
      <c r="D66" s="10" t="s">
        <v>45</v>
      </c>
      <c r="E66" s="10" t="s">
        <v>2</v>
      </c>
      <c r="F66" s="10" t="s">
        <v>18</v>
      </c>
      <c r="G66" s="10" t="s">
        <v>54</v>
      </c>
      <c r="H66" s="58" t="s">
        <v>164</v>
      </c>
      <c r="I66" s="10" t="s">
        <v>5</v>
      </c>
    </row>
    <row r="67" spans="1:15" x14ac:dyDescent="0.35">
      <c r="A67" s="8" t="s">
        <v>83</v>
      </c>
      <c r="B67" s="7" t="s">
        <v>25</v>
      </c>
      <c r="C67" s="9">
        <v>5</v>
      </c>
      <c r="D67" s="9" t="s">
        <v>87</v>
      </c>
      <c r="E67" s="38" t="str">
        <f t="shared" ref="E67:E69" si="12">IF(D67="Earned",C67,"")</f>
        <v/>
      </c>
      <c r="F67" s="39" t="str">
        <f t="shared" ref="F67:F69" si="13">IF(D67="Planned",C67,"")</f>
        <v/>
      </c>
      <c r="G67" s="39" t="s">
        <v>56</v>
      </c>
      <c r="H67" s="80" t="s">
        <v>173</v>
      </c>
      <c r="I67" s="7" t="s">
        <v>47</v>
      </c>
    </row>
    <row r="68" spans="1:15" x14ac:dyDescent="0.35">
      <c r="A68" s="8" t="s">
        <v>83</v>
      </c>
      <c r="B68" s="7" t="s">
        <v>25</v>
      </c>
      <c r="C68" s="9">
        <v>5</v>
      </c>
      <c r="D68" s="9" t="s">
        <v>87</v>
      </c>
      <c r="E68" s="38" t="str">
        <f t="shared" si="12"/>
        <v/>
      </c>
      <c r="F68" s="39" t="str">
        <f t="shared" si="13"/>
        <v/>
      </c>
      <c r="G68" s="39" t="s">
        <v>56</v>
      </c>
      <c r="H68" s="81"/>
      <c r="I68" s="7" t="s">
        <v>47</v>
      </c>
    </row>
    <row r="69" spans="1:15" x14ac:dyDescent="0.35">
      <c r="A69" s="8" t="s">
        <v>83</v>
      </c>
      <c r="B69" s="7" t="s">
        <v>25</v>
      </c>
      <c r="C69" s="9">
        <v>5</v>
      </c>
      <c r="D69" s="9" t="s">
        <v>87</v>
      </c>
      <c r="E69" s="38" t="str">
        <f t="shared" si="12"/>
        <v/>
      </c>
      <c r="F69" s="39" t="str">
        <f t="shared" si="13"/>
        <v/>
      </c>
      <c r="G69" s="39" t="s">
        <v>56</v>
      </c>
      <c r="H69" s="82"/>
      <c r="I69" s="7" t="s">
        <v>47</v>
      </c>
    </row>
    <row r="71" spans="1:15" ht="18.5" x14ac:dyDescent="0.45">
      <c r="B71" s="13" t="s">
        <v>11</v>
      </c>
      <c r="C71" s="13"/>
      <c r="D71" s="13"/>
      <c r="I71" s="14" t="s">
        <v>13</v>
      </c>
    </row>
    <row r="72" spans="1:15" ht="29" x14ac:dyDescent="0.35">
      <c r="A72" s="10" t="s">
        <v>3</v>
      </c>
      <c r="B72" s="11" t="s">
        <v>4</v>
      </c>
      <c r="C72" s="11" t="s">
        <v>44</v>
      </c>
      <c r="D72" s="10" t="s">
        <v>45</v>
      </c>
      <c r="E72" s="10" t="s">
        <v>2</v>
      </c>
      <c r="F72" s="10" t="s">
        <v>18</v>
      </c>
      <c r="G72" s="10" t="s">
        <v>54</v>
      </c>
      <c r="H72" s="58" t="s">
        <v>164</v>
      </c>
      <c r="I72" s="10" t="s">
        <v>5</v>
      </c>
    </row>
    <row r="73" spans="1:15" x14ac:dyDescent="0.35">
      <c r="A73" s="8" t="s">
        <v>84</v>
      </c>
      <c r="B73" s="7" t="s">
        <v>15</v>
      </c>
      <c r="C73" s="38">
        <v>12</v>
      </c>
      <c r="D73" s="9" t="s">
        <v>87</v>
      </c>
      <c r="E73" s="38" t="str">
        <f>IF(D73="Earned",C73,"")</f>
        <v/>
      </c>
      <c r="F73" s="38" t="str">
        <f>IF(D73="Planned",C73,"")</f>
        <v/>
      </c>
      <c r="G73" s="38" t="s">
        <v>55</v>
      </c>
      <c r="H73" s="83" t="s">
        <v>174</v>
      </c>
      <c r="I73" s="7" t="s">
        <v>24</v>
      </c>
    </row>
    <row r="74" spans="1:15" x14ac:dyDescent="0.35">
      <c r="A74" s="8" t="s">
        <v>85</v>
      </c>
      <c r="B74" s="7" t="s">
        <v>16</v>
      </c>
      <c r="C74" s="38">
        <v>3</v>
      </c>
      <c r="D74" s="9" t="s">
        <v>87</v>
      </c>
      <c r="E74" s="38" t="str">
        <f>IF(D74="Earned",C74,"")</f>
        <v/>
      </c>
      <c r="F74" s="38" t="str">
        <f>IF(D74="Planned",C74,"")</f>
        <v/>
      </c>
      <c r="G74" s="38" t="s">
        <v>55</v>
      </c>
      <c r="H74" s="84"/>
      <c r="I74" s="7" t="s">
        <v>24</v>
      </c>
    </row>
    <row r="77" spans="1:15" ht="18.5" x14ac:dyDescent="0.45">
      <c r="A77" s="14" t="s">
        <v>19</v>
      </c>
      <c r="B77" s="16">
        <f>SUM(E14:E75)</f>
        <v>0</v>
      </c>
      <c r="C77" s="16"/>
      <c r="D77" s="16"/>
      <c r="E77" s="14" t="s">
        <v>20</v>
      </c>
      <c r="H77" s="16">
        <f>SUM(F14:F75)</f>
        <v>0</v>
      </c>
      <c r="I77" s="17" t="s">
        <v>21</v>
      </c>
      <c r="J77" s="37">
        <f>SUM(B77+H77)</f>
        <v>0</v>
      </c>
    </row>
    <row r="78" spans="1:15" x14ac:dyDescent="0.35">
      <c r="I78" s="17"/>
      <c r="J78" s="18"/>
    </row>
    <row r="79" spans="1:15" ht="14.5" customHeight="1" thickBot="1" x14ac:dyDescent="0.4">
      <c r="I79" s="19" t="s">
        <v>26</v>
      </c>
      <c r="J79" s="20">
        <f>H77/30</f>
        <v>0</v>
      </c>
    </row>
    <row r="80" spans="1:15" x14ac:dyDescent="0.35">
      <c r="K80" s="62" t="s">
        <v>46</v>
      </c>
      <c r="L80" s="63"/>
      <c r="M80" s="63"/>
      <c r="N80" s="63"/>
      <c r="O80" s="64"/>
    </row>
    <row r="81" spans="1:15" x14ac:dyDescent="0.35">
      <c r="I81" s="17"/>
      <c r="J81" s="18"/>
      <c r="K81" s="68"/>
      <c r="L81" s="69"/>
      <c r="M81" s="69"/>
      <c r="N81" s="69"/>
      <c r="O81" s="70"/>
    </row>
    <row r="82" spans="1:15" ht="18.5" x14ac:dyDescent="0.45">
      <c r="B82" s="13" t="s">
        <v>32</v>
      </c>
      <c r="C82" s="13"/>
      <c r="D82" s="13"/>
      <c r="E82" s="21" t="s">
        <v>14</v>
      </c>
      <c r="F82" s="15"/>
      <c r="G82" s="15"/>
      <c r="K82" s="68"/>
      <c r="L82" s="69"/>
      <c r="M82" s="69"/>
      <c r="N82" s="69"/>
      <c r="O82" s="70"/>
    </row>
    <row r="83" spans="1:15" ht="29" x14ac:dyDescent="0.35">
      <c r="A83" s="10" t="s">
        <v>3</v>
      </c>
      <c r="B83" s="11" t="s">
        <v>4</v>
      </c>
      <c r="C83" s="11" t="s">
        <v>44</v>
      </c>
      <c r="D83" s="10" t="s">
        <v>45</v>
      </c>
      <c r="E83" s="10" t="s">
        <v>2</v>
      </c>
      <c r="F83" s="10" t="s">
        <v>18</v>
      </c>
      <c r="G83" s="10" t="s">
        <v>54</v>
      </c>
      <c r="H83" s="58" t="s">
        <v>164</v>
      </c>
      <c r="I83" s="10" t="s">
        <v>5</v>
      </c>
      <c r="K83" s="68"/>
      <c r="L83" s="69"/>
      <c r="M83" s="69"/>
      <c r="N83" s="69"/>
      <c r="O83" s="70"/>
    </row>
    <row r="84" spans="1:15" x14ac:dyDescent="0.35">
      <c r="A84" s="8"/>
      <c r="B84" s="7"/>
      <c r="C84" s="7"/>
      <c r="D84" s="9" t="s">
        <v>87</v>
      </c>
      <c r="E84" s="38" t="str">
        <f t="shared" ref="E84" si="14">IF(D84="Earned",C84,"")</f>
        <v/>
      </c>
      <c r="F84" s="39" t="str">
        <f t="shared" ref="F84" si="15">IF(D84="Planned",C84,"")</f>
        <v/>
      </c>
      <c r="G84" s="39"/>
      <c r="H84" s="7"/>
      <c r="I84" s="7" t="s">
        <v>47</v>
      </c>
      <c r="K84" s="68"/>
      <c r="L84" s="69"/>
      <c r="M84" s="69"/>
      <c r="N84" s="69"/>
      <c r="O84" s="70"/>
    </row>
    <row r="85" spans="1:15" ht="15" thickBot="1" x14ac:dyDescent="0.4">
      <c r="A85" s="8"/>
      <c r="B85" s="7"/>
      <c r="C85" s="7"/>
      <c r="D85" s="9" t="s">
        <v>87</v>
      </c>
      <c r="E85" s="38" t="str">
        <f t="shared" ref="E85:E92" si="16">IF(D85="Earned",C85,"")</f>
        <v/>
      </c>
      <c r="F85" s="39" t="str">
        <f t="shared" ref="F85:F92" si="17">IF(D85="Planned",C85,"")</f>
        <v/>
      </c>
      <c r="G85" s="39"/>
      <c r="H85" s="7"/>
      <c r="I85" s="7" t="s">
        <v>47</v>
      </c>
      <c r="K85" s="65"/>
      <c r="L85" s="66"/>
      <c r="M85" s="66"/>
      <c r="N85" s="66"/>
      <c r="O85" s="67"/>
    </row>
    <row r="86" spans="1:15" ht="14.5" customHeight="1" thickBot="1" x14ac:dyDescent="0.4">
      <c r="A86" s="8"/>
      <c r="B86" s="7"/>
      <c r="C86" s="7"/>
      <c r="D86" s="9" t="s">
        <v>87</v>
      </c>
      <c r="E86" s="38" t="str">
        <f t="shared" si="16"/>
        <v/>
      </c>
      <c r="F86" s="39" t="str">
        <f t="shared" si="17"/>
        <v/>
      </c>
      <c r="G86" s="39"/>
      <c r="H86" s="7"/>
      <c r="I86" s="7" t="s">
        <v>47</v>
      </c>
    </row>
    <row r="87" spans="1:15" x14ac:dyDescent="0.35">
      <c r="A87" s="8"/>
      <c r="B87" s="7"/>
      <c r="C87" s="7"/>
      <c r="D87" s="9" t="s">
        <v>87</v>
      </c>
      <c r="E87" s="38" t="str">
        <f t="shared" si="16"/>
        <v/>
      </c>
      <c r="F87" s="39" t="str">
        <f t="shared" si="17"/>
        <v/>
      </c>
      <c r="G87" s="39"/>
      <c r="H87" s="7"/>
      <c r="I87" s="7" t="s">
        <v>47</v>
      </c>
      <c r="K87" s="62" t="s">
        <v>148</v>
      </c>
      <c r="L87" s="63"/>
      <c r="M87" s="63"/>
      <c r="N87" s="63"/>
      <c r="O87" s="64"/>
    </row>
    <row r="88" spans="1:15" ht="15" thickBot="1" x14ac:dyDescent="0.4">
      <c r="A88" s="8"/>
      <c r="B88" s="7"/>
      <c r="C88" s="7"/>
      <c r="D88" s="9" t="s">
        <v>87</v>
      </c>
      <c r="E88" s="38" t="str">
        <f t="shared" si="16"/>
        <v/>
      </c>
      <c r="F88" s="39" t="str">
        <f t="shared" si="17"/>
        <v/>
      </c>
      <c r="G88" s="39"/>
      <c r="H88" s="7"/>
      <c r="I88" s="7" t="s">
        <v>47</v>
      </c>
      <c r="K88" s="65"/>
      <c r="L88" s="66"/>
      <c r="M88" s="66"/>
      <c r="N88" s="66"/>
      <c r="O88" s="67"/>
    </row>
    <row r="89" spans="1:15" x14ac:dyDescent="0.35">
      <c r="A89" s="8"/>
      <c r="B89" s="7"/>
      <c r="C89" s="7"/>
      <c r="D89" s="9" t="s">
        <v>87</v>
      </c>
      <c r="E89" s="38" t="str">
        <f t="shared" si="16"/>
        <v/>
      </c>
      <c r="F89" s="39" t="str">
        <f t="shared" si="17"/>
        <v/>
      </c>
      <c r="G89" s="39"/>
      <c r="H89" s="7"/>
      <c r="I89" s="7" t="s">
        <v>47</v>
      </c>
    </row>
    <row r="90" spans="1:15" x14ac:dyDescent="0.35">
      <c r="A90" s="8"/>
      <c r="B90" s="7"/>
      <c r="C90" s="7"/>
      <c r="D90" s="9" t="s">
        <v>87</v>
      </c>
      <c r="E90" s="38" t="str">
        <f t="shared" si="16"/>
        <v/>
      </c>
      <c r="F90" s="39" t="str">
        <f t="shared" si="17"/>
        <v/>
      </c>
      <c r="G90" s="39"/>
      <c r="H90" s="7"/>
      <c r="I90" s="7" t="s">
        <v>47</v>
      </c>
    </row>
    <row r="91" spans="1:15" x14ac:dyDescent="0.35">
      <c r="A91" s="8"/>
      <c r="B91" s="7"/>
      <c r="C91" s="7"/>
      <c r="D91" s="9" t="s">
        <v>87</v>
      </c>
      <c r="E91" s="38" t="str">
        <f t="shared" si="16"/>
        <v/>
      </c>
      <c r="F91" s="39" t="str">
        <f t="shared" si="17"/>
        <v/>
      </c>
      <c r="G91" s="39"/>
      <c r="H91" s="7"/>
      <c r="I91" s="7" t="s">
        <v>47</v>
      </c>
    </row>
    <row r="92" spans="1:15" x14ac:dyDescent="0.35">
      <c r="A92" s="8"/>
      <c r="B92" s="7"/>
      <c r="C92" s="7"/>
      <c r="D92" s="9" t="s">
        <v>87</v>
      </c>
      <c r="E92" s="38" t="str">
        <f t="shared" si="16"/>
        <v/>
      </c>
      <c r="F92" s="39" t="str">
        <f t="shared" si="17"/>
        <v/>
      </c>
      <c r="G92" s="39"/>
      <c r="H92" s="7"/>
      <c r="I92" s="7" t="s">
        <v>47</v>
      </c>
    </row>
  </sheetData>
  <sortState xmlns:xlrd2="http://schemas.microsoft.com/office/spreadsheetml/2017/richdata2" ref="A14:H19">
    <sortCondition descending="1" ref="H14"/>
  </sortState>
  <mergeCells count="13">
    <mergeCell ref="B1:D1"/>
    <mergeCell ref="K87:O88"/>
    <mergeCell ref="K80:O85"/>
    <mergeCell ref="H2:I2"/>
    <mergeCell ref="A9:J10"/>
    <mergeCell ref="A6:J6"/>
    <mergeCell ref="A7:J7"/>
    <mergeCell ref="A8:J8"/>
    <mergeCell ref="A5:J5"/>
    <mergeCell ref="B2:D2"/>
    <mergeCell ref="H67:H69"/>
    <mergeCell ref="H73:H74"/>
    <mergeCell ref="I45:J45"/>
  </mergeCells>
  <conditionalFormatting sqref="J77">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5">
    <dataValidation type="list" allowBlank="1" showInputMessage="1" showErrorMessage="1" sqref="D34:D37 D67:D69 D23:D30 D84:D92" xr:uid="{A5379D58-CFF7-46E2-84F9-DCCCDEE96FB9}">
      <formula1>"Please select:, Earned, Planned, "</formula1>
    </dataValidation>
    <dataValidation type="list" allowBlank="1" showInputMessage="1" showErrorMessage="1" sqref="D57:D64 D73:D74 D42:D45 D47:D53" xr:uid="{EDADBC36-6510-4B2C-B46A-C08E0C60CB3B}">
      <formula1>"Please select:, Earned, Planned,"</formula1>
    </dataValidation>
    <dataValidation type="list" allowBlank="1" showInputMessage="1" showErrorMessage="1" sqref="D14:D19" xr:uid="{6B46D048-97F1-41C1-9387-7AAE2409C9EA}">
      <formula1>"Please select: , Earned, Planned, "</formula1>
    </dataValidation>
    <dataValidation type="list" allowBlank="1" showInputMessage="1" showErrorMessage="1" sqref="B43" xr:uid="{7C99D137-9606-4366-BA44-A69A6C99DEF9}">
      <formula1>"Please select:, German A1.1-C1,  Introduction to Philosophical Ethics,  Introduction to Visual Culture,"</formula1>
    </dataValidation>
    <dataValidation type="list" allowBlank="1" showInputMessage="1" showErrorMessage="1" sqref="B42" xr:uid="{88EA4231-CD51-4EFA-8B05-60F72A191306}">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CCB61-9D0B-40CA-AE2A-450DC54C2969}">
  <dimension ref="A1:M29"/>
  <sheetViews>
    <sheetView topLeftCell="A8" workbookViewId="0">
      <selection activeCell="O14" sqref="O14"/>
    </sheetView>
  </sheetViews>
  <sheetFormatPr defaultColWidth="8.81640625" defaultRowHeight="14.5" x14ac:dyDescent="0.35"/>
  <cols>
    <col min="1" max="1" width="17.81640625" customWidth="1"/>
    <col min="2" max="2" width="39" customWidth="1"/>
    <col min="5" max="5" width="12.1796875" customWidth="1"/>
  </cols>
  <sheetData>
    <row r="1" spans="1:5" ht="18.5" x14ac:dyDescent="0.45">
      <c r="A1" s="87" t="s">
        <v>88</v>
      </c>
      <c r="B1" s="87"/>
      <c r="C1" s="87"/>
      <c r="D1" s="87"/>
      <c r="E1" s="87"/>
    </row>
    <row r="2" spans="1:5" x14ac:dyDescent="0.35">
      <c r="A2" s="14" t="s">
        <v>50</v>
      </c>
      <c r="B2" s="14" t="s">
        <v>51</v>
      </c>
      <c r="C2" s="14" t="s">
        <v>44</v>
      </c>
      <c r="D2" s="14" t="s">
        <v>54</v>
      </c>
      <c r="E2" s="14" t="s">
        <v>5</v>
      </c>
    </row>
    <row r="3" spans="1:5" x14ac:dyDescent="0.35">
      <c r="A3" s="46" t="str">
        <f>'Study Plan'!A14</f>
        <v>CH-210</v>
      </c>
      <c r="B3" s="47" t="str">
        <f>'Study Plan'!B14</f>
        <v>General ECE I</v>
      </c>
      <c r="C3" s="38">
        <v>7.5</v>
      </c>
      <c r="D3" s="48" t="s">
        <v>55</v>
      </c>
      <c r="E3" s="48" t="s">
        <v>129</v>
      </c>
    </row>
    <row r="4" spans="1:5" x14ac:dyDescent="0.35">
      <c r="A4" s="46" t="str">
        <f>'Study Plan'!A16</f>
        <v xml:space="preserve">CH-140 </v>
      </c>
      <c r="B4" s="47" t="str">
        <f>'Study Plan'!B16</f>
        <v xml:space="preserve">Classical Physics </v>
      </c>
      <c r="C4" s="38">
        <v>7.5</v>
      </c>
      <c r="D4" s="48" t="s">
        <v>55</v>
      </c>
      <c r="E4" s="48" t="s">
        <v>129</v>
      </c>
    </row>
    <row r="5" spans="1:5" x14ac:dyDescent="0.35">
      <c r="A5" s="52" t="str">
        <f>'Study Plan'!A18</f>
        <v>CH-230</v>
      </c>
      <c r="B5" s="52" t="str">
        <f>'Study Plan'!B18</f>
        <v>Programming in C / C++</v>
      </c>
      <c r="C5" s="53">
        <v>7.5</v>
      </c>
      <c r="D5" s="48" t="s">
        <v>55</v>
      </c>
      <c r="E5" s="48" t="s">
        <v>129</v>
      </c>
    </row>
    <row r="6" spans="1:5" x14ac:dyDescent="0.35">
      <c r="A6" s="46" t="str">
        <f>'Study Plan'!A15</f>
        <v>CH-211</v>
      </c>
      <c r="B6" s="47" t="str">
        <f>'Study Plan'!B15</f>
        <v>General ECE II</v>
      </c>
      <c r="C6" s="38">
        <v>7.5</v>
      </c>
      <c r="D6" s="48" t="s">
        <v>55</v>
      </c>
      <c r="E6" s="48" t="s">
        <v>130</v>
      </c>
    </row>
    <row r="7" spans="1:5" x14ac:dyDescent="0.35">
      <c r="A7" s="46" t="str">
        <f>'Study Plan'!A17</f>
        <v>CH-234</v>
      </c>
      <c r="B7" s="47" t="str">
        <f>'Study Plan'!B17</f>
        <v>Digital Systems &amp; Computer Architecture</v>
      </c>
      <c r="C7" s="38">
        <v>7.5</v>
      </c>
      <c r="D7" s="48" t="s">
        <v>55</v>
      </c>
      <c r="E7" s="48" t="s">
        <v>130</v>
      </c>
    </row>
    <row r="8" spans="1:5" ht="29" x14ac:dyDescent="0.35">
      <c r="A8" s="52" t="str">
        <f>'Study Plan'!A19</f>
        <v>CH-212</v>
      </c>
      <c r="B8" s="46" t="str">
        <f>'Study Plan'!B19</f>
        <v>Foundations of Communications and Electronics</v>
      </c>
      <c r="C8" s="53">
        <v>7.5</v>
      </c>
      <c r="D8" s="48" t="s">
        <v>55</v>
      </c>
      <c r="E8" s="48" t="s">
        <v>130</v>
      </c>
    </row>
    <row r="10" spans="1:5" x14ac:dyDescent="0.35">
      <c r="A10" s="14" t="s">
        <v>120</v>
      </c>
      <c r="C10" s="49"/>
    </row>
    <row r="12" spans="1:5" x14ac:dyDescent="0.35">
      <c r="A12" t="s">
        <v>89</v>
      </c>
      <c r="C12" s="72" t="s">
        <v>157</v>
      </c>
      <c r="D12" s="72"/>
      <c r="E12" s="72"/>
    </row>
    <row r="13" spans="1:5" x14ac:dyDescent="0.35">
      <c r="C13" s="72"/>
      <c r="D13" s="72"/>
      <c r="E13" s="72"/>
    </row>
    <row r="14" spans="1:5" x14ac:dyDescent="0.35">
      <c r="A14" s="49"/>
      <c r="D14" s="49"/>
    </row>
    <row r="15" spans="1:5" x14ac:dyDescent="0.35">
      <c r="A15" s="49" t="s">
        <v>121</v>
      </c>
      <c r="D15" s="49"/>
    </row>
    <row r="18" spans="1:13" ht="18.5" x14ac:dyDescent="0.45">
      <c r="A18" s="87" t="s">
        <v>90</v>
      </c>
      <c r="B18" s="87"/>
      <c r="C18" s="87"/>
      <c r="D18" s="87"/>
      <c r="E18" s="87"/>
    </row>
    <row r="19" spans="1:13" x14ac:dyDescent="0.35">
      <c r="A19" s="14" t="s">
        <v>50</v>
      </c>
      <c r="B19" s="14" t="s">
        <v>51</v>
      </c>
      <c r="C19" s="14" t="s">
        <v>44</v>
      </c>
      <c r="D19" s="14" t="s">
        <v>54</v>
      </c>
      <c r="E19" s="14" t="s">
        <v>5</v>
      </c>
    </row>
    <row r="20" spans="1:13" x14ac:dyDescent="0.35">
      <c r="A20" s="46" t="str">
        <f>'Study Plan'!A34</f>
        <v>CTMS-MAT-22</v>
      </c>
      <c r="B20" s="47" t="str">
        <f>'Study Plan'!B34</f>
        <v>Matrix Algebra &amp; Advanced Calculus I</v>
      </c>
      <c r="C20" s="39">
        <v>5</v>
      </c>
      <c r="D20" s="38" t="s">
        <v>55</v>
      </c>
      <c r="E20" s="7" t="s">
        <v>129</v>
      </c>
    </row>
    <row r="21" spans="1:13" x14ac:dyDescent="0.35">
      <c r="A21" s="46" t="str">
        <f>'Study Plan'!A35</f>
        <v>CTMS-MAT-23</v>
      </c>
      <c r="B21" s="47" t="str">
        <f>'Study Plan'!B35</f>
        <v>Matrix Algebra &amp; Advanced Calculus II</v>
      </c>
      <c r="C21" s="39">
        <v>5</v>
      </c>
      <c r="D21" s="38" t="s">
        <v>55</v>
      </c>
      <c r="E21" s="7" t="s">
        <v>130</v>
      </c>
    </row>
    <row r="22" spans="1:13" ht="14.5" customHeight="1" x14ac:dyDescent="0.35">
      <c r="G22" s="86" t="s">
        <v>175</v>
      </c>
      <c r="H22" s="86"/>
      <c r="I22" s="86"/>
      <c r="J22" s="86"/>
      <c r="K22" s="86"/>
      <c r="L22" s="86"/>
      <c r="M22" s="86"/>
    </row>
    <row r="23" spans="1:13" ht="18.5" x14ac:dyDescent="0.45">
      <c r="A23" s="87" t="s">
        <v>117</v>
      </c>
      <c r="B23" s="87"/>
      <c r="C23" s="87"/>
      <c r="D23" s="87"/>
      <c r="E23" s="87"/>
      <c r="G23" s="86"/>
      <c r="H23" s="86"/>
      <c r="I23" s="86"/>
      <c r="J23" s="86"/>
      <c r="K23" s="86"/>
      <c r="L23" s="86"/>
      <c r="M23" s="86"/>
    </row>
    <row r="24" spans="1:13" x14ac:dyDescent="0.35">
      <c r="A24" s="14" t="s">
        <v>50</v>
      </c>
      <c r="B24" s="14" t="s">
        <v>51</v>
      </c>
      <c r="C24" s="14" t="s">
        <v>44</v>
      </c>
      <c r="D24" s="14" t="s">
        <v>54</v>
      </c>
      <c r="E24" s="14" t="s">
        <v>5</v>
      </c>
      <c r="G24" s="86"/>
      <c r="H24" s="86"/>
      <c r="I24" s="86"/>
      <c r="J24" s="86"/>
      <c r="K24" s="86"/>
      <c r="L24" s="86"/>
      <c r="M24" s="86"/>
    </row>
    <row r="25" spans="1:13" ht="29" x14ac:dyDescent="0.35">
      <c r="A25" s="50" t="str">
        <f>'Study Plan'!A42</f>
        <v>CTLA-GER-XX/ CTHU-HUM-XXX</v>
      </c>
      <c r="B25" s="50" t="str">
        <f>'Study Plan'!B42</f>
        <v>Please select:</v>
      </c>
      <c r="C25" s="44">
        <v>2.5</v>
      </c>
      <c r="D25" s="44" t="s">
        <v>56</v>
      </c>
      <c r="E25" s="43" t="s">
        <v>129</v>
      </c>
      <c r="G25" s="86"/>
      <c r="H25" s="86"/>
      <c r="I25" s="86"/>
      <c r="J25" s="86"/>
      <c r="K25" s="86"/>
      <c r="L25" s="86"/>
      <c r="M25" s="86"/>
    </row>
    <row r="26" spans="1:13" ht="29" x14ac:dyDescent="0.35">
      <c r="A26" s="50" t="str">
        <f>'Study Plan'!A43</f>
        <v>CTLA-GER-XX/ CTHU-HUM-XXX</v>
      </c>
      <c r="B26" s="50" t="str">
        <f>'Study Plan'!B43</f>
        <v>Please select:</v>
      </c>
      <c r="C26" s="44">
        <v>2.5</v>
      </c>
      <c r="D26" s="44" t="s">
        <v>56</v>
      </c>
      <c r="E26" s="43" t="s">
        <v>130</v>
      </c>
      <c r="G26" s="86"/>
      <c r="H26" s="86"/>
      <c r="I26" s="86"/>
      <c r="J26" s="86"/>
      <c r="K26" s="86"/>
      <c r="L26" s="86"/>
      <c r="M26" s="86"/>
    </row>
    <row r="27" spans="1:13" x14ac:dyDescent="0.35">
      <c r="G27" s="86"/>
      <c r="H27" s="86"/>
      <c r="I27" s="86"/>
      <c r="J27" s="86"/>
      <c r="K27" s="86"/>
      <c r="L27" s="86"/>
      <c r="M27" s="86"/>
    </row>
    <row r="28" spans="1:13" x14ac:dyDescent="0.35">
      <c r="G28" s="86"/>
      <c r="H28" s="86"/>
      <c r="I28" s="86"/>
      <c r="J28" s="86"/>
      <c r="K28" s="86"/>
      <c r="L28" s="86"/>
      <c r="M28" s="86"/>
    </row>
    <row r="29" spans="1:13" x14ac:dyDescent="0.35">
      <c r="G29" s="86"/>
      <c r="H29" s="86"/>
      <c r="I29" s="86"/>
      <c r="J29" s="86"/>
      <c r="K29" s="86"/>
      <c r="L29" s="86"/>
      <c r="M29" s="86"/>
    </row>
  </sheetData>
  <mergeCells count="5">
    <mergeCell ref="G22:M29"/>
    <mergeCell ref="A1:E1"/>
    <mergeCell ref="A18:E18"/>
    <mergeCell ref="A23:E23"/>
    <mergeCell ref="C12:E1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39248-A7D0-4E19-8E7C-4A6D8B9862E3}">
  <dimension ref="A1:B13"/>
  <sheetViews>
    <sheetView workbookViewId="0">
      <selection activeCell="B14" sqref="B14"/>
    </sheetView>
  </sheetViews>
  <sheetFormatPr defaultRowHeight="14.5" x14ac:dyDescent="0.35"/>
  <cols>
    <col min="1" max="1" width="12.54296875" customWidth="1"/>
    <col min="2" max="2" width="12.08984375" customWidth="1"/>
  </cols>
  <sheetData>
    <row r="1" spans="1:2" x14ac:dyDescent="0.35">
      <c r="A1" t="s">
        <v>5</v>
      </c>
      <c r="B1" t="s">
        <v>52</v>
      </c>
    </row>
    <row r="3" spans="1:2" x14ac:dyDescent="0.35">
      <c r="A3" s="40" t="s">
        <v>129</v>
      </c>
      <c r="B3" s="40">
        <f>SUMIF('Study Plan'!I$14:I$75, A3, 'Study Plan'!C$14:C$75)</f>
        <v>30</v>
      </c>
    </row>
    <row r="4" spans="1:2" x14ac:dyDescent="0.35">
      <c r="A4" s="40" t="s">
        <v>130</v>
      </c>
      <c r="B4" s="40">
        <f>SUMIF('Study Plan'!I$14:I$75, A4, 'Study Plan'!C$14:C$75)</f>
        <v>30</v>
      </c>
    </row>
    <row r="5" spans="1:2" x14ac:dyDescent="0.35">
      <c r="A5" s="40" t="s">
        <v>158</v>
      </c>
      <c r="B5" s="40">
        <f>SUMIF('Study Plan'!I$14:I$75, A5, 'Study Plan'!C$14:C$75)</f>
        <v>0</v>
      </c>
    </row>
    <row r="6" spans="1:2" x14ac:dyDescent="0.35">
      <c r="A6" s="40" t="s">
        <v>159</v>
      </c>
      <c r="B6" s="40">
        <f>SUMIF('Study Plan'!I$14:I$75, A6, 'Study Plan'!C$14:C$75)</f>
        <v>0</v>
      </c>
    </row>
    <row r="7" spans="1:2" x14ac:dyDescent="0.35">
      <c r="A7" s="40" t="s">
        <v>178</v>
      </c>
      <c r="B7" s="40">
        <f>SUMIF('Study Plan'!I$14:I$75, A7, 'Study Plan'!C$14:C$75)</f>
        <v>15</v>
      </c>
    </row>
    <row r="8" spans="1:2" x14ac:dyDescent="0.35">
      <c r="A8" s="40" t="s">
        <v>161</v>
      </c>
      <c r="B8" s="40">
        <f>SUMIF('Study Plan'!I$14:I$75, A8, 'Study Plan'!C$14:C$75)</f>
        <v>0</v>
      </c>
    </row>
    <row r="9" spans="1:2" x14ac:dyDescent="0.35">
      <c r="A9" s="40" t="s">
        <v>162</v>
      </c>
      <c r="B9" s="40">
        <f>SUMIF('Study Plan'!I$14:I$75, A9, 'Study Plan'!C$14:C$75)</f>
        <v>0</v>
      </c>
    </row>
    <row r="10" spans="1:2" x14ac:dyDescent="0.35">
      <c r="A10" s="40" t="s">
        <v>176</v>
      </c>
      <c r="B10" s="40">
        <f>SUMIF('Study Plan'!I$14:I$75, A10, 'Study Plan'!C$14:C$75)</f>
        <v>0</v>
      </c>
    </row>
    <row r="11" spans="1:2" x14ac:dyDescent="0.35">
      <c r="A11" s="40" t="s">
        <v>177</v>
      </c>
      <c r="B11" s="40">
        <f>SUMIF('Study Plan'!I$14:I$75, A11, 'Study Plan'!C$14:C$75)</f>
        <v>0</v>
      </c>
    </row>
    <row r="12" spans="1:2" ht="15" thickBot="1" x14ac:dyDescent="0.4">
      <c r="A12" s="41"/>
      <c r="B12" s="41"/>
    </row>
    <row r="13" spans="1:2" x14ac:dyDescent="0.35">
      <c r="A13" t="s">
        <v>53</v>
      </c>
      <c r="B13">
        <f>SUM(B3:B11)</f>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topLeftCell="A32" zoomScale="90" zoomScaleNormal="90" workbookViewId="0">
      <selection activeCell="H39" sqref="H39"/>
    </sheetView>
  </sheetViews>
  <sheetFormatPr defaultColWidth="8.81640625" defaultRowHeight="14.5" x14ac:dyDescent="0.35"/>
  <cols>
    <col min="1" max="1" width="21.6328125" customWidth="1"/>
    <col min="2" max="2" width="25.81640625" customWidth="1"/>
    <col min="3" max="3" width="9.1796875" customWidth="1"/>
    <col min="4" max="4" width="35" customWidth="1"/>
    <col min="5" max="5" width="8.08984375" customWidth="1"/>
    <col min="8" max="8" width="43.36328125" customWidth="1"/>
  </cols>
  <sheetData>
    <row r="1" spans="1:5" ht="18.5" x14ac:dyDescent="0.45">
      <c r="A1" s="87" t="s">
        <v>33</v>
      </c>
      <c r="B1" s="87"/>
      <c r="C1" s="87"/>
      <c r="D1" s="87"/>
    </row>
    <row r="2" spans="1:5" ht="18.5" x14ac:dyDescent="0.45">
      <c r="A2" s="13"/>
      <c r="B2" s="13"/>
      <c r="C2" s="13"/>
      <c r="D2" s="13"/>
    </row>
    <row r="4" spans="1:5" x14ac:dyDescent="0.35">
      <c r="A4" s="14" t="s">
        <v>34</v>
      </c>
      <c r="B4" s="14" t="s">
        <v>35</v>
      </c>
    </row>
    <row r="5" spans="1:5" ht="42" customHeight="1" x14ac:dyDescent="0.35">
      <c r="A5" s="23" t="s">
        <v>50</v>
      </c>
      <c r="B5" s="23" t="s">
        <v>51</v>
      </c>
      <c r="C5" s="24" t="s">
        <v>18</v>
      </c>
      <c r="D5" s="24" t="s">
        <v>150</v>
      </c>
      <c r="E5" s="24" t="s">
        <v>36</v>
      </c>
    </row>
    <row r="6" spans="1:5" x14ac:dyDescent="0.35">
      <c r="A6" s="8"/>
      <c r="B6" s="8"/>
      <c r="C6" s="38"/>
      <c r="D6" s="8"/>
      <c r="E6" s="8"/>
    </row>
    <row r="7" spans="1:5" x14ac:dyDescent="0.35">
      <c r="A7" s="8"/>
      <c r="B7" s="8"/>
      <c r="C7" s="38"/>
      <c r="D7" s="8"/>
      <c r="E7" s="8"/>
    </row>
    <row r="8" spans="1:5" x14ac:dyDescent="0.35">
      <c r="A8" s="8"/>
      <c r="B8" s="8"/>
      <c r="C8" s="38"/>
      <c r="D8" s="8"/>
      <c r="E8" s="8"/>
    </row>
    <row r="9" spans="1:5" x14ac:dyDescent="0.35">
      <c r="A9" s="8"/>
      <c r="B9" s="8"/>
      <c r="C9" s="38"/>
      <c r="D9" s="8"/>
      <c r="E9" s="8"/>
    </row>
    <row r="10" spans="1:5" x14ac:dyDescent="0.35">
      <c r="A10" s="8"/>
      <c r="B10" s="8"/>
      <c r="C10" s="38"/>
      <c r="D10" s="8"/>
      <c r="E10" s="8"/>
    </row>
    <row r="11" spans="1:5" x14ac:dyDescent="0.35">
      <c r="A11" s="8"/>
      <c r="B11" s="8"/>
      <c r="C11" s="38"/>
      <c r="D11" s="8"/>
      <c r="E11" s="8"/>
    </row>
    <row r="12" spans="1:5" x14ac:dyDescent="0.35">
      <c r="A12" s="8"/>
      <c r="B12" s="8"/>
      <c r="C12" s="38"/>
      <c r="D12" s="8"/>
      <c r="E12" s="8"/>
    </row>
    <row r="13" spans="1:5" x14ac:dyDescent="0.35">
      <c r="A13" s="8"/>
      <c r="B13" s="8"/>
      <c r="C13" s="38"/>
      <c r="D13" s="8"/>
      <c r="E13" s="8"/>
    </row>
    <row r="14" spans="1:5" x14ac:dyDescent="0.35">
      <c r="A14" s="8"/>
      <c r="B14" s="8"/>
      <c r="C14" s="38"/>
      <c r="D14" s="8"/>
      <c r="E14" s="8"/>
    </row>
    <row r="15" spans="1:5" x14ac:dyDescent="0.35">
      <c r="A15" s="8"/>
      <c r="B15" s="8"/>
      <c r="C15" s="38"/>
      <c r="D15" s="8"/>
      <c r="E15" s="8"/>
    </row>
    <row r="16" spans="1:5" x14ac:dyDescent="0.35">
      <c r="A16" s="8"/>
      <c r="B16" s="8"/>
      <c r="C16" s="38"/>
      <c r="D16" s="8"/>
      <c r="E16" s="8"/>
    </row>
    <row r="17" spans="1:5" x14ac:dyDescent="0.35">
      <c r="A17" s="8"/>
      <c r="B17" s="8"/>
      <c r="C17" s="38"/>
      <c r="D17" s="8"/>
      <c r="E17" s="8"/>
    </row>
    <row r="18" spans="1:5" x14ac:dyDescent="0.35">
      <c r="A18" s="8"/>
      <c r="B18" s="8"/>
      <c r="C18" s="38"/>
      <c r="D18" s="8"/>
      <c r="E18" s="8"/>
    </row>
    <row r="19" spans="1:5" x14ac:dyDescent="0.35">
      <c r="A19" s="8"/>
      <c r="B19" s="8"/>
      <c r="C19" s="38"/>
      <c r="D19" s="8"/>
      <c r="E19" s="8"/>
    </row>
    <row r="21" spans="1:5" x14ac:dyDescent="0.35">
      <c r="B21" s="14" t="s">
        <v>37</v>
      </c>
      <c r="C21" s="26">
        <f>SUM(C6:C19)</f>
        <v>0</v>
      </c>
    </row>
    <row r="24" spans="1:5" x14ac:dyDescent="0.35">
      <c r="A24" s="14" t="s">
        <v>38</v>
      </c>
      <c r="B24" s="14" t="s">
        <v>35</v>
      </c>
    </row>
    <row r="25" spans="1:5" ht="43.25" customHeight="1" x14ac:dyDescent="0.35">
      <c r="A25" s="23" t="s">
        <v>50</v>
      </c>
      <c r="B25" s="23" t="s">
        <v>51</v>
      </c>
      <c r="C25" s="24" t="s">
        <v>18</v>
      </c>
      <c r="D25" s="24" t="s">
        <v>150</v>
      </c>
      <c r="E25" s="24" t="s">
        <v>36</v>
      </c>
    </row>
    <row r="26" spans="1:5" x14ac:dyDescent="0.35">
      <c r="A26" s="8"/>
      <c r="B26" s="8"/>
      <c r="C26" s="38"/>
      <c r="D26" s="8"/>
      <c r="E26" s="8"/>
    </row>
    <row r="27" spans="1:5" x14ac:dyDescent="0.35">
      <c r="A27" s="8"/>
      <c r="B27" s="8"/>
      <c r="C27" s="38"/>
      <c r="D27" s="8"/>
      <c r="E27" s="8"/>
    </row>
    <row r="28" spans="1:5" x14ac:dyDescent="0.35">
      <c r="A28" s="8"/>
      <c r="B28" s="8"/>
      <c r="C28" s="38"/>
      <c r="D28" s="8"/>
      <c r="E28" s="8"/>
    </row>
    <row r="29" spans="1:5" x14ac:dyDescent="0.35">
      <c r="A29" s="8"/>
      <c r="B29" s="8"/>
      <c r="C29" s="38"/>
      <c r="D29" s="8"/>
      <c r="E29" s="8"/>
    </row>
    <row r="30" spans="1:5" x14ac:dyDescent="0.35">
      <c r="A30" s="8"/>
      <c r="B30" s="8"/>
      <c r="C30" s="38"/>
      <c r="D30" s="8"/>
      <c r="E30" s="8"/>
    </row>
    <row r="31" spans="1:5" x14ac:dyDescent="0.35">
      <c r="A31" s="8"/>
      <c r="B31" s="8"/>
      <c r="C31" s="38"/>
      <c r="D31" s="8"/>
      <c r="E31" s="8"/>
    </row>
    <row r="32" spans="1:5" x14ac:dyDescent="0.35">
      <c r="A32" s="8"/>
      <c r="B32" s="8"/>
      <c r="C32" s="38"/>
      <c r="D32" s="8"/>
      <c r="E32" s="8"/>
    </row>
    <row r="33" spans="1:5" x14ac:dyDescent="0.35">
      <c r="A33" s="8"/>
      <c r="B33" s="8"/>
      <c r="C33" s="38"/>
      <c r="D33" s="8"/>
      <c r="E33" s="8"/>
    </row>
    <row r="34" spans="1:5" x14ac:dyDescent="0.35">
      <c r="A34" s="8"/>
      <c r="B34" s="8"/>
      <c r="C34" s="38"/>
      <c r="D34" s="8"/>
      <c r="E34" s="8"/>
    </row>
    <row r="35" spans="1:5" x14ac:dyDescent="0.35">
      <c r="A35" s="8"/>
      <c r="B35" s="8"/>
      <c r="C35" s="38"/>
      <c r="D35" s="8"/>
      <c r="E35" s="8"/>
    </row>
    <row r="36" spans="1:5" x14ac:dyDescent="0.35">
      <c r="A36" s="8"/>
      <c r="B36" s="8"/>
      <c r="C36" s="38"/>
      <c r="D36" s="8"/>
      <c r="E36" s="8"/>
    </row>
    <row r="37" spans="1:5" x14ac:dyDescent="0.35">
      <c r="A37" s="8"/>
      <c r="B37" s="8"/>
      <c r="C37" s="38"/>
      <c r="D37" s="8"/>
      <c r="E37" s="8"/>
    </row>
    <row r="38" spans="1:5" x14ac:dyDescent="0.35">
      <c r="A38" s="8"/>
      <c r="B38" s="8"/>
      <c r="C38" s="38"/>
      <c r="D38" s="8"/>
      <c r="E38" s="8"/>
    </row>
    <row r="39" spans="1:5" x14ac:dyDescent="0.35">
      <c r="A39" s="8"/>
      <c r="B39" s="8"/>
      <c r="C39" s="38"/>
      <c r="D39" s="8"/>
      <c r="E39" s="8"/>
    </row>
    <row r="41" spans="1:5" x14ac:dyDescent="0.35">
      <c r="B41" s="14" t="s">
        <v>39</v>
      </c>
      <c r="C41" s="26">
        <f>SUM(C26:C39)</f>
        <v>0</v>
      </c>
    </row>
    <row r="42" spans="1:5" x14ac:dyDescent="0.35">
      <c r="C42" s="26"/>
    </row>
    <row r="43" spans="1:5" x14ac:dyDescent="0.35">
      <c r="B43" s="14" t="s">
        <v>40</v>
      </c>
      <c r="C43" s="26">
        <f>C21+C41</f>
        <v>0</v>
      </c>
      <c r="D43" s="25" t="s">
        <v>41</v>
      </c>
      <c r="E43" s="26">
        <f>'Study Plan'!$B$77+'Extension Semesters'!C43</f>
        <v>0</v>
      </c>
    </row>
    <row r="44" spans="1:5" x14ac:dyDescent="0.35">
      <c r="C44" s="26"/>
    </row>
    <row r="45" spans="1:5" ht="15" thickBot="1" x14ac:dyDescent="0.4"/>
    <row r="46" spans="1:5" x14ac:dyDescent="0.35">
      <c r="A46" s="28"/>
      <c r="B46" s="29"/>
      <c r="C46" s="29"/>
      <c r="D46" s="29"/>
      <c r="E46" s="30"/>
    </row>
    <row r="47" spans="1:5" ht="15" thickBot="1" x14ac:dyDescent="0.4">
      <c r="A47" s="31" t="s">
        <v>43</v>
      </c>
      <c r="B47" s="14"/>
      <c r="C47" s="32"/>
      <c r="E47" s="33"/>
    </row>
    <row r="48" spans="1:5" ht="15" thickBot="1" x14ac:dyDescent="0.4">
      <c r="A48" s="34"/>
      <c r="B48" s="35"/>
      <c r="C48" s="35"/>
      <c r="D48" s="35"/>
      <c r="E48" s="36"/>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5A49E-A6CF-4DBA-9F1D-22E05D0057EF}">
  <dimension ref="A1:B14"/>
  <sheetViews>
    <sheetView workbookViewId="0">
      <selection activeCell="F2" sqref="F2"/>
    </sheetView>
  </sheetViews>
  <sheetFormatPr defaultRowHeight="14.5" x14ac:dyDescent="0.35"/>
  <cols>
    <col min="2" max="2" width="36.90625" customWidth="1"/>
  </cols>
  <sheetData>
    <row r="1" spans="1:2" x14ac:dyDescent="0.35">
      <c r="A1" t="s">
        <v>116</v>
      </c>
      <c r="B1" t="s">
        <v>91</v>
      </c>
    </row>
    <row r="2" spans="1:2" x14ac:dyDescent="0.35">
      <c r="A2" t="s">
        <v>22</v>
      </c>
      <c r="B2" t="s">
        <v>87</v>
      </c>
    </row>
    <row r="3" spans="1:2" x14ac:dyDescent="0.35">
      <c r="A3" t="s">
        <v>92</v>
      </c>
      <c r="B3" t="s">
        <v>104</v>
      </c>
    </row>
    <row r="4" spans="1:2" x14ac:dyDescent="0.35">
      <c r="A4" t="s">
        <v>93</v>
      </c>
      <c r="B4" t="s">
        <v>105</v>
      </c>
    </row>
    <row r="5" spans="1:2" x14ac:dyDescent="0.35">
      <c r="A5" t="s">
        <v>94</v>
      </c>
      <c r="B5" t="s">
        <v>106</v>
      </c>
    </row>
    <row r="6" spans="1:2" x14ac:dyDescent="0.35">
      <c r="A6" t="s">
        <v>95</v>
      </c>
      <c r="B6" t="s">
        <v>107</v>
      </c>
    </row>
    <row r="7" spans="1:2" x14ac:dyDescent="0.35">
      <c r="A7" t="s">
        <v>96</v>
      </c>
      <c r="B7" t="s">
        <v>108</v>
      </c>
    </row>
    <row r="8" spans="1:2" x14ac:dyDescent="0.35">
      <c r="A8" t="s">
        <v>97</v>
      </c>
      <c r="B8" t="s">
        <v>109</v>
      </c>
    </row>
    <row r="9" spans="1:2" x14ac:dyDescent="0.35">
      <c r="A9" t="s">
        <v>98</v>
      </c>
      <c r="B9" t="s">
        <v>110</v>
      </c>
    </row>
    <row r="10" spans="1:2" x14ac:dyDescent="0.35">
      <c r="A10" t="s">
        <v>99</v>
      </c>
      <c r="B10" t="s">
        <v>111</v>
      </c>
    </row>
    <row r="11" spans="1:2" x14ac:dyDescent="0.35">
      <c r="A11" t="s">
        <v>100</v>
      </c>
      <c r="B11" t="s">
        <v>112</v>
      </c>
    </row>
    <row r="12" spans="1:2" x14ac:dyDescent="0.35">
      <c r="A12" t="s">
        <v>101</v>
      </c>
      <c r="B12" t="s">
        <v>113</v>
      </c>
    </row>
    <row r="13" spans="1:2" x14ac:dyDescent="0.35">
      <c r="A13" t="s">
        <v>102</v>
      </c>
      <c r="B13" t="s">
        <v>114</v>
      </c>
    </row>
    <row r="14" spans="1:2" x14ac:dyDescent="0.35">
      <c r="A14" t="s">
        <v>103</v>
      </c>
      <c r="B14" t="s">
        <v>115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896336E3FBA254A919EDF127534ABED" ma:contentTypeVersion="12" ma:contentTypeDescription="Ein neues Dokument erstellen." ma:contentTypeScope="" ma:versionID="70671354d6e76dc7f249b1a1ac44dd55">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dc01ac310395577e3b43b918f923670"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A4CF9C-61CB-4A18-A5E6-74C26EDF4048}"/>
</file>

<file path=customXml/itemProps2.xml><?xml version="1.0" encoding="utf-8"?>
<ds:datastoreItem xmlns:ds="http://schemas.openxmlformats.org/officeDocument/2006/customXml" ds:itemID="{554DC668-82E8-4F6C-ABA7-5A0E458CB4A7}">
  <ds:schemaRefs>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526da30d-7ad6-4d2a-afe1-524778b907d1"/>
    <ds:schemaRef ds:uri="http://purl.org/dc/elements/1.1/"/>
    <ds:schemaRef ds:uri="e53f908f-34e7-4c58-a4c8-d6911175ab2e"/>
    <ds:schemaRef ds:uri="http://www.w3.org/XML/1998/namespace"/>
    <ds:schemaRef ds:uri="http://purl.org/dc/dcmitype/"/>
  </ds:schemaRefs>
</ds:datastoreItem>
</file>

<file path=customXml/itemProps3.xml><?xml version="1.0" encoding="utf-8"?>
<ds:datastoreItem xmlns:ds="http://schemas.openxmlformats.org/officeDocument/2006/customXml" ds:itemID="{A8517567-7B4B-475B-A431-B162C45646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Entry Advising Form</vt:lpstr>
      <vt:lpstr>Workload Balance</vt:lpstr>
      <vt:lpstr>Extension Semesters</vt:lpstr>
      <vt:lpstr>Lists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Ahrens, Mareike</dc:creator>
  <cp:lastModifiedBy>Elo-Schäfer, Johanna</cp:lastModifiedBy>
  <cp:lastPrinted>2019-12-05T14:06:50Z</cp:lastPrinted>
  <dcterms:created xsi:type="dcterms:W3CDTF">2019-11-26T14:01:12Z</dcterms:created>
  <dcterms:modified xsi:type="dcterms:W3CDTF">2026-07-29T09:12:32Z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593300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