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autoCompressPictures="0"/>
  <mc:AlternateContent xmlns:mc="http://schemas.openxmlformats.org/markup-compatibility/2006">
    <mc:Choice Requires="x15">
      <x15ac:absPath xmlns:x15ac="http://schemas.microsoft.com/office/spreadsheetml/2010/11/ac" url="https://constructoruniversity.sharepoint.com/sites/AcademicAdvising-AASInternalOnly/Shared Documents/AAS Internal Only/CURRENT CASES/Entry Advising Forms/F26/"/>
    </mc:Choice>
  </mc:AlternateContent>
  <xr:revisionPtr revIDLastSave="167" documentId="13_ncr:1_{84CE01BF-1E6F-45F0-B18B-739B1B126D91}" xr6:coauthVersionLast="47" xr6:coauthVersionMax="47" xr10:uidLastSave="{FF6B5DB2-8216-4459-A528-66E6BB16EC02}"/>
  <bookViews>
    <workbookView xWindow="-110" yWindow="-110" windowWidth="19420" windowHeight="10300" xr2:uid="{00000000-000D-0000-FFFF-FFFF00000000}"/>
  </bookViews>
  <sheets>
    <sheet name="Study Plan" sheetId="1" r:id="rId1"/>
    <sheet name="Lists" sheetId="5" state="hidden" r:id="rId2"/>
    <sheet name="Entry Advising Form" sheetId="4" r:id="rId3"/>
    <sheet name="Workload Balance" sheetId="3" r:id="rId4"/>
    <sheet name="Extension Semesters" sheetId="2"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4" i="1" l="1"/>
  <c r="F84" i="1"/>
  <c r="E85" i="1"/>
  <c r="F85" i="1"/>
  <c r="E86" i="1"/>
  <c r="F86" i="1"/>
  <c r="E87" i="1"/>
  <c r="F87" i="1"/>
  <c r="E88" i="1"/>
  <c r="F88" i="1"/>
  <c r="E89" i="1"/>
  <c r="F89" i="1"/>
  <c r="E90" i="1"/>
  <c r="F90" i="1"/>
  <c r="E91" i="1"/>
  <c r="F91" i="1"/>
  <c r="F83" i="1"/>
  <c r="E83" i="1"/>
  <c r="A19" i="1"/>
  <c r="A18" i="1"/>
  <c r="A36" i="1" l="1"/>
  <c r="F36" i="1"/>
  <c r="E36" i="1"/>
  <c r="F52" i="1"/>
  <c r="E52" i="1"/>
  <c r="F51" i="1"/>
  <c r="E51" i="1"/>
  <c r="F50" i="1"/>
  <c r="E50" i="1"/>
  <c r="F49" i="1"/>
  <c r="E49" i="1"/>
  <c r="F48" i="1"/>
  <c r="E48" i="1"/>
  <c r="F47" i="1"/>
  <c r="E47" i="1"/>
  <c r="F46" i="1"/>
  <c r="E46" i="1"/>
  <c r="F42" i="1"/>
  <c r="E42" i="1"/>
  <c r="A42" i="1"/>
  <c r="F41" i="1"/>
  <c r="E41" i="1"/>
  <c r="A41" i="1"/>
  <c r="F62" i="1" l="1"/>
  <c r="E62" i="1"/>
  <c r="F61" i="1"/>
  <c r="E61" i="1"/>
  <c r="F60" i="1"/>
  <c r="E60" i="1"/>
  <c r="F59" i="1"/>
  <c r="E59" i="1"/>
  <c r="F58" i="1"/>
  <c r="E58" i="1"/>
  <c r="F57" i="1"/>
  <c r="E57" i="1"/>
  <c r="F56" i="1"/>
  <c r="E56" i="1"/>
  <c r="A8" i="4"/>
  <c r="A5" i="4"/>
  <c r="B8" i="4"/>
  <c r="B5" i="4"/>
  <c r="B25" i="4"/>
  <c r="A25" i="4"/>
  <c r="B24" i="4"/>
  <c r="A24" i="4"/>
  <c r="F35" i="1"/>
  <c r="E35" i="1"/>
  <c r="F34" i="1"/>
  <c r="E34" i="1"/>
  <c r="F33" i="1"/>
  <c r="E33" i="1"/>
  <c r="F32" i="1"/>
  <c r="E32" i="1"/>
  <c r="F73" i="1"/>
  <c r="F72" i="1"/>
  <c r="E15" i="1"/>
  <c r="E16" i="1"/>
  <c r="E17" i="1"/>
  <c r="E18" i="1"/>
  <c r="E19" i="1"/>
  <c r="E14" i="1"/>
  <c r="E73" i="1"/>
  <c r="E72" i="1"/>
  <c r="F66" i="1"/>
  <c r="F67" i="1"/>
  <c r="F68" i="1"/>
  <c r="E66" i="1"/>
  <c r="E67" i="1"/>
  <c r="E68" i="1"/>
  <c r="F24" i="1"/>
  <c r="F27" i="1"/>
  <c r="F28" i="1"/>
  <c r="F26" i="1"/>
  <c r="E24" i="1"/>
  <c r="E27" i="1"/>
  <c r="E28" i="1"/>
  <c r="E26" i="1"/>
  <c r="E23" i="1"/>
  <c r="F23" i="1"/>
  <c r="F15" i="1"/>
  <c r="F16" i="1"/>
  <c r="F17" i="1"/>
  <c r="F18" i="1"/>
  <c r="F19" i="1"/>
  <c r="F14" i="1"/>
  <c r="C41" i="2"/>
  <c r="C21" i="2"/>
  <c r="C43" i="2" l="1"/>
  <c r="B76" i="1"/>
  <c r="E43" i="2" s="1"/>
  <c r="I76" i="1"/>
  <c r="D12" i="4"/>
  <c r="D14" i="4"/>
  <c r="B4" i="3" l="1"/>
  <c r="B3" i="3"/>
  <c r="B8" i="3"/>
  <c r="B7" i="3"/>
  <c r="B6" i="3"/>
  <c r="B5" i="3"/>
  <c r="K79" i="1"/>
  <c r="B9" i="3"/>
  <c r="B10" i="3"/>
  <c r="K77" i="1"/>
  <c r="B12"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Abo Alatta, Nina</author>
    <author>Ahrens, Mareike</author>
  </authors>
  <commentList>
    <comment ref="G36" authorId="0" shapeId="0" xr:uid="{D8888006-1D11-4DA5-B1DE-FB0B58C9AD1C}">
      <text>
        <r>
          <rPr>
            <b/>
            <sz val="9"/>
            <color indexed="81"/>
            <rFont val="Tahoma"/>
            <family val="2"/>
          </rPr>
          <t xml:space="preserve">One of these modules can be used to replace 5 CP of New Skills modules
</t>
        </r>
      </text>
    </comment>
    <comment ref="F56" authorId="0" shapeId="0" xr:uid="{1A4532CA-D85E-4374-AF5D-2BB082847286}">
      <text>
        <r>
          <rPr>
            <b/>
            <sz val="9"/>
            <color indexed="81"/>
            <rFont val="Tahoma"/>
            <family val="2"/>
          </rPr>
          <t xml:space="preserve">Please make sure you have followed the official registration procedure and to submitted the relevant documents to CSC.
</t>
        </r>
        <r>
          <rPr>
            <sz val="9"/>
            <color indexed="81"/>
            <rFont val="Tahoma"/>
            <family val="2"/>
          </rPr>
          <t xml:space="preserve">
</t>
        </r>
        <r>
          <rPr>
            <b/>
            <sz val="9"/>
            <color indexed="81"/>
            <rFont val="Tahoma"/>
            <family val="2"/>
          </rPr>
          <t>The CSC seminars are module achievements for the internship module You will be automatically registered for the mandatory courses but need to register yourself for the mandatory elective "Soft Skills" seminars.</t>
        </r>
      </text>
    </comment>
    <comment ref="B83" authorId="1" shapeId="0" xr:uid="{00000000-0006-0000-0000-000006000000}">
      <text>
        <r>
          <rPr>
            <b/>
            <sz val="9"/>
            <color indexed="81"/>
            <rFont val="Tahoma"/>
            <family val="2"/>
          </rPr>
          <t xml:space="preserve">Please list here any further modules/audit modules you have taken.
Courses/modules which you took for your old major and which cannot count towards your new major should also be listed here. </t>
        </r>
        <r>
          <rPr>
            <sz val="9"/>
            <color indexed="81"/>
            <rFont val="Tahoma"/>
            <family val="2"/>
          </rPr>
          <t xml:space="preserve">
</t>
        </r>
      </text>
    </comment>
  </commentList>
</comments>
</file>

<file path=xl/sharedStrings.xml><?xml version="1.0" encoding="utf-8"?>
<sst xmlns="http://schemas.openxmlformats.org/spreadsheetml/2006/main" count="503" uniqueCount="229">
  <si>
    <t xml:space="preserve">Study Plan for </t>
  </si>
  <si>
    <t>Full Name:</t>
  </si>
  <si>
    <t>Minor:</t>
  </si>
  <si>
    <t>AAS contact / date:</t>
  </si>
  <si>
    <t xml:space="preserve">(Where applicable) Old Major/ Minor:  </t>
  </si>
  <si>
    <t>Study Abroad</t>
  </si>
  <si>
    <t>yes / no</t>
  </si>
  <si>
    <t>PLEASE READ THIS SECTION FIRST! Important notes for filling in the template:</t>
  </si>
  <si>
    <t>For the purpose of Entry Advising, please make sure to download, save and then edit this form to ensure all functionalities are accessible. You only need to select the modules for your first year (Choice, Methods, Language &amp; Humanities) at this point with a workload of 30 CP per semester. For a summary of your selections and further instructions, please view the "Entry Advising Form" sheet.</t>
  </si>
  <si>
    <t>Fill in any mandatory elective / minor modules and the "credit earned" /"credits Planned" columns and print the document only once you have finished.  Do not forget your name, any minor, (where applicable) your old Major and your study abroad information at the top of the form.</t>
  </si>
  <si>
    <t>When you don't know exactly which courses/modules you will take in future semesters, especially for those curriculum areas where you have a wider choice, just write in the credits and add a module name (e.g. Big Questions, Specialization modules)</t>
  </si>
  <si>
    <t>Usually, you should not plan for more than 35 ECTS/semester. Try to split the courseload in such a way that all semesters are more or less balanced. Don't forget about the possibility to attend courses during the Intersession.</t>
  </si>
  <si>
    <r>
      <t xml:space="preserve">Once you have filled in the template, the total number of credits at the bottom should be 180 ECTS (additional modules/ courses need to be listed in the </t>
    </r>
    <r>
      <rPr>
        <i/>
        <sz val="11"/>
        <color theme="1"/>
        <rFont val="Calibri"/>
        <family val="2"/>
        <scheme val="minor"/>
      </rPr>
      <t>Further Modules</t>
    </r>
    <r>
      <rPr>
        <sz val="11"/>
        <color theme="1"/>
        <rFont val="Calibri"/>
        <family val="2"/>
        <scheme val="minor"/>
      </rPr>
      <t xml:space="preserve"> section).</t>
    </r>
  </si>
  <si>
    <t>CHOICE modules</t>
  </si>
  <si>
    <t xml:space="preserve">Total Credits required: 45 </t>
  </si>
  <si>
    <t>Module number</t>
  </si>
  <si>
    <t>Module name</t>
  </si>
  <si>
    <t>CP</t>
  </si>
  <si>
    <t>Earned or Planned</t>
  </si>
  <si>
    <t>Credits earned</t>
  </si>
  <si>
    <t>Credits planned</t>
  </si>
  <si>
    <t>Status</t>
  </si>
  <si>
    <t>Prerequisites</t>
  </si>
  <si>
    <t>Semester</t>
  </si>
  <si>
    <t>CH-132</t>
  </si>
  <si>
    <t>Fundamentals of Earth Sciences</t>
  </si>
  <si>
    <t xml:space="preserve">Please select: </t>
  </si>
  <si>
    <t>m</t>
  </si>
  <si>
    <t>Fall 2026</t>
  </si>
  <si>
    <t>CH-133</t>
  </si>
  <si>
    <t>Environmental Systems &amp; Global Change</t>
  </si>
  <si>
    <t>Spring 2027</t>
  </si>
  <si>
    <t>CH-310</t>
  </si>
  <si>
    <t>Microeconomics</t>
  </si>
  <si>
    <t>CH-311</t>
  </si>
  <si>
    <t>Macroeconomics</t>
  </si>
  <si>
    <t>Please select:</t>
  </si>
  <si>
    <t>me</t>
  </si>
  <si>
    <t>CORE modules</t>
  </si>
  <si>
    <t>CO-466</t>
  </si>
  <si>
    <t>Geochemistry of Environmental Systems</t>
  </si>
  <si>
    <t>CH-132 &amp; CH-133</t>
  </si>
  <si>
    <t>Fall xxxx</t>
  </si>
  <si>
    <t>CO-467</t>
  </si>
  <si>
    <t>Natural Resources &amp; Hazards</t>
  </si>
  <si>
    <t>CH-132, CH-133, CTMS-SCI-15, CO-466</t>
  </si>
  <si>
    <t>Spring xxxx</t>
  </si>
  <si>
    <t>CO-471</t>
  </si>
  <si>
    <t>Physics of Planet Earth</t>
  </si>
  <si>
    <t>CO-472</t>
  </si>
  <si>
    <t>Advanced Field Labs</t>
  </si>
  <si>
    <t xml:space="preserve">Spring xxxx </t>
  </si>
  <si>
    <t>CO-473</t>
  </si>
  <si>
    <t>Concepts in Public Economics and Sustainable Management of Natural Risks</t>
  </si>
  <si>
    <t>CH-310 &amp; CH-311</t>
  </si>
  <si>
    <t>CO-621</t>
  </si>
  <si>
    <t>Environmental and Resource Economics</t>
  </si>
  <si>
    <t>Methods modules</t>
  </si>
  <si>
    <r>
      <t xml:space="preserve">Total Credits required: 20 / </t>
    </r>
    <r>
      <rPr>
        <sz val="11"/>
        <color theme="1"/>
        <rFont val="Calibri"/>
        <family val="2"/>
        <scheme val="minor"/>
      </rPr>
      <t>an additional 5 CP may be chosen to replace 5 CP of New Skills modules</t>
    </r>
  </si>
  <si>
    <t>CTMS-MAT-07</t>
  </si>
  <si>
    <t xml:space="preserve">Mathematical Concepts for the Sciences </t>
  </si>
  <si>
    <t>CTMS-MET-03</t>
  </si>
  <si>
    <t>Applied Statistics with R</t>
  </si>
  <si>
    <t>CTMS-SCI-15</t>
  </si>
  <si>
    <t>Chemistry for Natural Sciences</t>
  </si>
  <si>
    <t>CTMS-MET-05</t>
  </si>
  <si>
    <t>Econometrics</t>
  </si>
  <si>
    <t>Fall xxxx or Spring xxxx</t>
  </si>
  <si>
    <t>Language &amp; Humanities Modules</t>
  </si>
  <si>
    <t>Total Credits required: 5</t>
  </si>
  <si>
    <t>New Skills Modules</t>
  </si>
  <si>
    <r>
      <t xml:space="preserve">Total Credits required: 20 / </t>
    </r>
    <r>
      <rPr>
        <sz val="11"/>
        <color theme="1"/>
        <rFont val="Calibri"/>
        <family val="2"/>
        <scheme val="minor"/>
      </rPr>
      <t xml:space="preserve">choose any 20 CP but </t>
    </r>
    <r>
      <rPr>
        <u/>
        <sz val="11"/>
        <color theme="1"/>
        <rFont val="Calibri"/>
        <family val="2"/>
        <scheme val="minor"/>
      </rPr>
      <t>only one perspective</t>
    </r>
    <r>
      <rPr>
        <sz val="11"/>
        <color theme="1"/>
        <rFont val="Calibri"/>
        <family val="2"/>
        <scheme val="minor"/>
      </rPr>
      <t xml:space="preserve"> of any given module</t>
    </r>
    <r>
      <rPr>
        <b/>
        <sz val="11"/>
        <color theme="1"/>
        <rFont val="Calibri"/>
        <family val="2"/>
        <scheme val="minor"/>
      </rPr>
      <t xml:space="preserve">, </t>
    </r>
    <r>
      <rPr>
        <sz val="11"/>
        <color theme="1"/>
        <rFont val="Calibri"/>
        <family val="2"/>
        <scheme val="minor"/>
      </rPr>
      <t>5 CP may be replaced by an additional methods module</t>
    </r>
  </si>
  <si>
    <t>CTNS-NSK-01/02</t>
  </si>
  <si>
    <r>
      <t xml:space="preserve">Logic (Perspective I </t>
    </r>
    <r>
      <rPr>
        <b/>
        <sz val="11"/>
        <color theme="1"/>
        <rFont val="Calibri"/>
        <family val="2"/>
        <scheme val="minor"/>
      </rPr>
      <t>or</t>
    </r>
    <r>
      <rPr>
        <sz val="11"/>
        <color theme="1"/>
        <rFont val="Calibri"/>
        <family val="2"/>
        <scheme val="minor"/>
      </rPr>
      <t xml:space="preserve"> II)</t>
    </r>
  </si>
  <si>
    <t>none</t>
  </si>
  <si>
    <t xml:space="preserve">CTNS-NSK-03/04  </t>
  </si>
  <si>
    <r>
      <t xml:space="preserve">Causation /Correlation (Perspective I </t>
    </r>
    <r>
      <rPr>
        <b/>
        <sz val="11"/>
        <color theme="1"/>
        <rFont val="Calibri"/>
        <family val="2"/>
        <scheme val="minor"/>
      </rPr>
      <t>or</t>
    </r>
    <r>
      <rPr>
        <sz val="11"/>
        <color theme="1"/>
        <rFont val="Calibri"/>
        <family val="2"/>
        <scheme val="minor"/>
      </rPr>
      <t xml:space="preserve"> II)</t>
    </r>
  </si>
  <si>
    <t xml:space="preserve">CTNS-NSK-07/08 </t>
  </si>
  <si>
    <r>
      <t xml:space="preserve">Argumentation, Data Visualization &amp; Communication (Perspective I </t>
    </r>
    <r>
      <rPr>
        <b/>
        <sz val="11"/>
        <color theme="1"/>
        <rFont val="Calibri"/>
        <family val="2"/>
        <scheme val="minor"/>
      </rPr>
      <t>or</t>
    </r>
    <r>
      <rPr>
        <sz val="11"/>
        <color theme="1"/>
        <rFont val="Calibri"/>
        <family val="2"/>
        <scheme val="minor"/>
      </rPr>
      <t xml:space="preserve"> II)</t>
    </r>
  </si>
  <si>
    <t>CTNS-NSK-05</t>
  </si>
  <si>
    <t>Linear Model- Matrices</t>
  </si>
  <si>
    <t xml:space="preserve">Fall xxxx </t>
  </si>
  <si>
    <t>CTNS-NSK-06</t>
  </si>
  <si>
    <t>Complex Problem Solving</t>
  </si>
  <si>
    <t xml:space="preserve"> CTNS-NSK-09</t>
  </si>
  <si>
    <t>Agency, Leadership &amp; Accountability</t>
  </si>
  <si>
    <t>CTNS-CIP-10</t>
  </si>
  <si>
    <t>Community Impact Project</t>
  </si>
  <si>
    <t>none / Ger for some CIP projects</t>
  </si>
  <si>
    <t>Internship/Start-up and Career Skills</t>
  </si>
  <si>
    <t>Total Credits required: 15</t>
  </si>
  <si>
    <t>CA-INT-900-0</t>
  </si>
  <si>
    <t>CA-999-0</t>
  </si>
  <si>
    <t>Info Session CSC Services</t>
  </si>
  <si>
    <t>semester 1</t>
  </si>
  <si>
    <t>CA-999-1</t>
  </si>
  <si>
    <t>Cover Letter &amp; CV Training</t>
  </si>
  <si>
    <t>semester 1 or 2</t>
  </si>
  <si>
    <t>CA-999-14</t>
  </si>
  <si>
    <t>Info Session Internship</t>
  </si>
  <si>
    <t>semester 3</t>
  </si>
  <si>
    <t>CA-999-3</t>
  </si>
  <si>
    <t>Career Fair</t>
  </si>
  <si>
    <t>semester 4</t>
  </si>
  <si>
    <t>CA-999-XX</t>
  </si>
  <si>
    <t>Soft Skills 1</t>
  </si>
  <si>
    <t>semester 3 / 4</t>
  </si>
  <si>
    <t>Soft Skills 2</t>
  </si>
  <si>
    <t>Specialization modules</t>
  </si>
  <si>
    <t>CA-ESSMER-80X</t>
  </si>
  <si>
    <t>Specialization</t>
  </si>
  <si>
    <t>see module data sheet of selected module</t>
  </si>
  <si>
    <t>Fall xxxx/ Spring xxxx</t>
  </si>
  <si>
    <t>Bachelor Thesis &amp; Seminar</t>
  </si>
  <si>
    <t>CA-ESSMER-800-T</t>
  </si>
  <si>
    <t>Thesis</t>
  </si>
  <si>
    <t>30 CP advanced modules, 20 CP of those major specific</t>
  </si>
  <si>
    <t>CA-ESSMER-800-S</t>
  </si>
  <si>
    <t>Seminar</t>
  </si>
  <si>
    <t xml:space="preserve">Credits earned: </t>
  </si>
  <si>
    <t xml:space="preserve">Credits planned: </t>
  </si>
  <si>
    <t>Total credits for major:</t>
  </si>
  <si>
    <t>Remaining semesters:</t>
  </si>
  <si>
    <r>
      <t xml:space="preserve">If </t>
    </r>
    <r>
      <rPr>
        <i/>
        <sz val="11"/>
        <color theme="1"/>
        <rFont val="Calibri"/>
        <family val="2"/>
        <scheme val="minor"/>
      </rPr>
      <t>Remainig Semesters</t>
    </r>
    <r>
      <rPr>
        <sz val="11"/>
        <color theme="1"/>
        <rFont val="Calibri"/>
        <family val="2"/>
        <scheme val="minor"/>
      </rPr>
      <t xml:space="preserve"> show that you will require additional semesters to those included in your study contract, you will most likely need to apply for an extension of studies. Please be aware that no rebates and scholarships are available for additional semesters. If you have questions rearding this matter, get in touch with Student Financial Services as soon as possible.</t>
    </r>
  </si>
  <si>
    <t>Further Modules</t>
  </si>
  <si>
    <t>Note: Only for extra credits taken on top of the 180 ECTS required for your major!</t>
  </si>
  <si>
    <t>For the purpose of applying for an extension, please fill in the corresponding sheet of this form!</t>
  </si>
  <si>
    <t>Module No.</t>
  </si>
  <si>
    <t>Free Choice Modules Fall</t>
  </si>
  <si>
    <t>Module No.2</t>
  </si>
  <si>
    <t>Free Choice Modules Spring</t>
  </si>
  <si>
    <t>Minor Options</t>
  </si>
  <si>
    <t>Major Change Options after 1 semester</t>
  </si>
  <si>
    <t>Major Change Options after 1 year</t>
  </si>
  <si>
    <t>CH-XXX</t>
  </si>
  <si>
    <t>ESSMER does not offer a minor option</t>
  </si>
  <si>
    <t>GEM</t>
  </si>
  <si>
    <t>CH-100</t>
  </si>
  <si>
    <t>General Biochemistry</t>
  </si>
  <si>
    <t>CH-103</t>
  </si>
  <si>
    <t>General Molecular &amp; Cellular Biology</t>
  </si>
  <si>
    <t>IBA</t>
  </si>
  <si>
    <t>CH-120</t>
  </si>
  <si>
    <t>General &amp; Inorganic Chemistry</t>
  </si>
  <si>
    <t>CH-111</t>
  </si>
  <si>
    <t>General Organic Chemistry</t>
  </si>
  <si>
    <t>IRPH</t>
  </si>
  <si>
    <t>CH-140</t>
  </si>
  <si>
    <t>Classical Physics</t>
  </si>
  <si>
    <t>CH-141</t>
  </si>
  <si>
    <t>Modern Physics</t>
  </si>
  <si>
    <t xml:space="preserve">CH-153 </t>
  </si>
  <si>
    <t>Scientific Programming in Python</t>
  </si>
  <si>
    <t xml:space="preserve">CH-152 </t>
  </si>
  <si>
    <t>Mathematical Modeling</t>
  </si>
  <si>
    <t>CH-221</t>
  </si>
  <si>
    <t>Mathematical &amp; Physical Foundations of Robotics I</t>
  </si>
  <si>
    <t>CH-222</t>
  </si>
  <si>
    <t>Mathematical &amp; Physical Foundations of Robotics II</t>
  </si>
  <si>
    <t>CH-230</t>
  </si>
  <si>
    <t>Programming in C/C++</t>
  </si>
  <si>
    <t>CH-231</t>
  </si>
  <si>
    <t>Algorithms &amp; Data Structures</t>
  </si>
  <si>
    <t>CH-233</t>
  </si>
  <si>
    <t>Mathematical Foundations of CS</t>
  </si>
  <si>
    <t>CH-234</t>
  </si>
  <si>
    <t>Digital Systems &amp; Computer Architecture</t>
  </si>
  <si>
    <t>CH-235</t>
  </si>
  <si>
    <t>Software Development and Operation</t>
  </si>
  <si>
    <t>CH-240</t>
  </si>
  <si>
    <t>General Industrial Engineering</t>
  </si>
  <si>
    <t>CH-241</t>
  </si>
  <si>
    <t>General Logistics</t>
  </si>
  <si>
    <t>CH-301</t>
  </si>
  <si>
    <t>Introduction to Finance &amp; Accounting</t>
  </si>
  <si>
    <t>CH-300</t>
  </si>
  <si>
    <t>Introduction to International Business</t>
  </si>
  <si>
    <t>CH-321</t>
  </si>
  <si>
    <t>Introduction to the Social Sciences II</t>
  </si>
  <si>
    <t>CH-320</t>
  </si>
  <si>
    <t>Introduction to the Social Sciences I</t>
  </si>
  <si>
    <t>CH-331</t>
  </si>
  <si>
    <t>Introduction to Modern European History</t>
  </si>
  <si>
    <t>CH-330</t>
  </si>
  <si>
    <t>Introduction to International Relations Theory</t>
  </si>
  <si>
    <t>CH-701</t>
  </si>
  <si>
    <t>Data Structures &amp; Processing</t>
  </si>
  <si>
    <t>CH-700</t>
  </si>
  <si>
    <t>Introduction to Data Science</t>
  </si>
  <si>
    <t>Additional Methods</t>
  </si>
  <si>
    <t>CTMS-XXX</t>
  </si>
  <si>
    <t>CTMS-SCI-16</t>
  </si>
  <si>
    <t>Analytical Methods</t>
  </si>
  <si>
    <t>CTMS-SKI-14</t>
  </si>
  <si>
    <t>Programming in Python</t>
  </si>
  <si>
    <t>CTMS-MET-06</t>
  </si>
  <si>
    <t xml:space="preserve">Data Collection and Empirical Research Methodologies </t>
  </si>
  <si>
    <t>CTMS-MAT-13</t>
  </si>
  <si>
    <t>Numerical Methods</t>
  </si>
  <si>
    <t>Choice Modules</t>
  </si>
  <si>
    <t>Module Number</t>
  </si>
  <si>
    <t>Module Name</t>
  </si>
  <si>
    <t xml:space="preserve">Minor: </t>
  </si>
  <si>
    <t>Major Change option after 1 semester based on free Choice module selection:</t>
  </si>
  <si>
    <t>Major Change option after 1 year based on free Choice module selection:</t>
  </si>
  <si>
    <t xml:space="preserve"> Methods Modules</t>
  </si>
  <si>
    <t>CTMS-MET-07</t>
  </si>
  <si>
    <t>Statistics with R</t>
  </si>
  <si>
    <r>
      <t xml:space="preserve">If you are choosing German as a complete beginner, pleaser register for German A1.1 and make sure to also register for the correct course (small group) in Campus Net. German has mandatory attendance as a module achievement, meaning you cannot take the exam if you have missed more than 3 classes. You therefore cannot register after the </t>
    </r>
    <r>
      <rPr>
        <b/>
        <sz val="11"/>
        <color theme="1"/>
        <rFont val="Calibri"/>
        <family val="2"/>
        <scheme val="minor"/>
      </rPr>
      <t>03.09.2026</t>
    </r>
    <r>
      <rPr>
        <sz val="11"/>
        <color theme="1"/>
        <rFont val="Calibri"/>
        <family val="2"/>
        <scheme val="minor"/>
      </rPr>
      <t>. If you have already started learning German, you will need to take a placement test to ensure you are allocated your correct level.</t>
    </r>
  </si>
  <si>
    <t>Workload CP</t>
  </si>
  <si>
    <t>Fall 2027</t>
  </si>
  <si>
    <t>Spring 2028</t>
  </si>
  <si>
    <t>Fall 2028</t>
  </si>
  <si>
    <t>Spring 2029</t>
  </si>
  <si>
    <t>Fall 2029</t>
  </si>
  <si>
    <t>Spring 2030</t>
  </si>
  <si>
    <t>Total</t>
  </si>
  <si>
    <t>Overview Extension Semesters</t>
  </si>
  <si>
    <t>Semester 7</t>
  </si>
  <si>
    <t>SP / F 20xx</t>
  </si>
  <si>
    <t>Function in the curriculum (Choice, Core, Methods, New Skills, Language/ Humanities)</t>
  </si>
  <si>
    <t>Status (m, me)</t>
  </si>
  <si>
    <t>Total credits Semester 7</t>
  </si>
  <si>
    <t>Semester 8</t>
  </si>
  <si>
    <t>Total credits Semester 8</t>
  </si>
  <si>
    <t>Total credits semesters 7 &amp; 8</t>
  </si>
  <si>
    <t>Total Credits Degree</t>
  </si>
  <si>
    <t>Signature Academic Advisor</t>
  </si>
  <si>
    <t>Major: ESSMER ug 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</si>
</sst>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sz val="18"/>
      <color theme="0"/>
      <name val="Calibri"/>
      <family val="2"/>
      <scheme val="minor"/>
    </font>
    <font>
      <b/>
      <sz val="16"/>
      <color theme="0"/>
      <name val="Calibri"/>
      <family val="2"/>
    </font>
    <font>
      <sz val="9"/>
      <color indexed="81"/>
      <name val="Tahoma"/>
      <family val="2"/>
    </font>
    <font>
      <b/>
      <sz val="9"/>
      <color indexed="81"/>
      <name val="Tahoma"/>
      <family val="2"/>
    </font>
    <font>
      <b/>
      <u/>
      <sz val="11"/>
      <color theme="1"/>
      <name val="Calibri"/>
      <family val="2"/>
      <scheme val="minor"/>
    </font>
    <font>
      <b/>
      <u/>
      <sz val="11"/>
      <color rgb="FFFF0000"/>
      <name val="Calibri"/>
      <family val="2"/>
      <scheme val="minor"/>
    </font>
    <font>
      <sz val="11"/>
      <color rgb="FF00B050"/>
      <name val="Calibri"/>
      <family val="2"/>
      <scheme val="minor"/>
    </font>
    <font>
      <i/>
      <sz val="11"/>
      <color theme="1"/>
      <name val="Calibri"/>
      <family val="2"/>
      <scheme val="minor"/>
    </font>
    <font>
      <sz val="11"/>
      <name val="Calibri"/>
      <family val="2"/>
      <scheme val="minor"/>
    </font>
    <font>
      <sz val="11"/>
      <color rgb="FF143264"/>
      <name val="Calibri"/>
      <family val="2"/>
      <scheme val="minor"/>
    </font>
    <font>
      <b/>
      <sz val="11"/>
      <color rgb="FFFF0000"/>
      <name val="Calibri"/>
      <family val="2"/>
      <scheme val="minor"/>
    </font>
    <font>
      <b/>
      <sz val="11"/>
      <name val="Calibri"/>
      <family val="2"/>
      <scheme val="minor"/>
    </font>
    <font>
      <b/>
      <sz val="10"/>
      <color theme="1"/>
      <name val="Calibri"/>
      <family val="2"/>
      <scheme val="minor"/>
    </font>
    <font>
      <sz val="11"/>
      <color rgb="FF000000"/>
      <name val="Aptos Narrow"/>
      <family val="2"/>
    </font>
    <font>
      <u/>
      <sz val="11"/>
      <color theme="1"/>
      <name val="Calibri"/>
      <family val="2"/>
      <scheme val="minor"/>
    </font>
  </fonts>
  <fills count="10">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rgb="FFFF0000"/>
        <bgColor indexed="64"/>
      </patternFill>
    </fill>
    <fill>
      <patternFill patternType="solid">
        <fgColor rgb="FFCCFF99"/>
        <bgColor indexed="64"/>
      </patternFill>
    </fill>
    <fill>
      <patternFill patternType="solid">
        <fgColor rgb="FFFFCCCC"/>
        <bgColor indexed="64"/>
      </patternFill>
    </fill>
    <fill>
      <patternFill patternType="solid">
        <fgColor rgb="FF92D050"/>
        <bgColor indexed="64"/>
      </patternFill>
    </fill>
    <fill>
      <patternFill patternType="solid">
        <fgColor theme="5" tint="0.79998168889431442"/>
        <bgColor indexed="64"/>
      </patternFill>
    </fill>
    <fill>
      <patternFill patternType="solid">
        <fgColor rgb="FFFFFF00"/>
        <bgColor indexed="64"/>
      </patternFill>
    </fill>
  </fills>
  <borders count="20">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thin">
        <color auto="1"/>
      </top>
      <bottom style="medium">
        <color indexed="64"/>
      </bottom>
      <diagonal/>
    </border>
    <border>
      <left style="thin">
        <color indexed="64"/>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107">
    <xf numFmtId="0" fontId="0" fillId="0" borderId="0" xfId="0"/>
    <xf numFmtId="0" fontId="0" fillId="0" borderId="1" xfId="0" applyBorder="1"/>
    <xf numFmtId="0" fontId="0" fillId="2" borderId="4" xfId="0" applyFill="1" applyBorder="1"/>
    <xf numFmtId="0" fontId="0" fillId="2" borderId="5" xfId="0" applyFill="1" applyBorder="1"/>
    <xf numFmtId="0" fontId="4" fillId="4" borderId="0" xfId="0" applyFont="1" applyFill="1"/>
    <xf numFmtId="0" fontId="4" fillId="4" borderId="1" xfId="0" applyFont="1" applyFill="1" applyBorder="1"/>
    <xf numFmtId="0" fontId="5" fillId="4" borderId="0" xfId="0" applyFont="1" applyFill="1"/>
    <xf numFmtId="0" fontId="0" fillId="3" borderId="2" xfId="0" applyFill="1" applyBorder="1" applyAlignment="1" applyProtection="1">
      <alignment wrapText="1"/>
      <protection locked="0"/>
    </xf>
    <xf numFmtId="1" fontId="0" fillId="3" borderId="2" xfId="0" applyNumberFormat="1" applyFill="1" applyBorder="1" applyAlignment="1" applyProtection="1">
      <alignment wrapText="1"/>
      <protection locked="0"/>
    </xf>
    <xf numFmtId="2" fontId="0" fillId="3" borderId="2" xfId="0" applyNumberFormat="1" applyFill="1" applyBorder="1" applyAlignment="1" applyProtection="1">
      <alignment wrapText="1"/>
      <protection locked="0"/>
    </xf>
    <xf numFmtId="0" fontId="2" fillId="0" borderId="2" xfId="0" applyFont="1" applyBorder="1" applyAlignment="1">
      <alignment horizontal="center" wrapText="1"/>
    </xf>
    <xf numFmtId="0" fontId="2" fillId="0" borderId="2" xfId="0" applyFont="1" applyBorder="1" applyAlignment="1">
      <alignment horizontal="center"/>
    </xf>
    <xf numFmtId="0" fontId="1" fillId="0" borderId="0" xfId="0" applyFont="1" applyAlignment="1">
      <alignment horizontal="left" wrapText="1"/>
    </xf>
    <xf numFmtId="0" fontId="3" fillId="0" borderId="0" xfId="0" applyFont="1" applyAlignment="1">
      <alignment horizontal="center"/>
    </xf>
    <xf numFmtId="0" fontId="2" fillId="0" borderId="0" xfId="0" applyFont="1"/>
    <xf numFmtId="0" fontId="1" fillId="0" borderId="0" xfId="0" applyFont="1"/>
    <xf numFmtId="2" fontId="2" fillId="0" borderId="0" xfId="0" applyNumberFormat="1" applyFont="1" applyAlignment="1">
      <alignment horizontal="left"/>
    </xf>
    <xf numFmtId="2" fontId="8" fillId="0" borderId="0" xfId="0" applyNumberFormat="1" applyFont="1"/>
    <xf numFmtId="2" fontId="8" fillId="0" borderId="0" xfId="0" applyNumberFormat="1" applyFont="1" applyAlignment="1">
      <alignment horizontal="left"/>
    </xf>
    <xf numFmtId="2" fontId="9" fillId="0" borderId="0" xfId="0" applyNumberFormat="1" applyFont="1"/>
    <xf numFmtId="2" fontId="9" fillId="0" borderId="0" xfId="0" applyNumberFormat="1" applyFont="1" applyAlignment="1">
      <alignment horizontal="left"/>
    </xf>
    <xf numFmtId="0" fontId="10" fillId="0" borderId="0" xfId="0" applyFont="1"/>
    <xf numFmtId="0" fontId="2" fillId="3" borderId="2" xfId="0" applyFont="1" applyFill="1" applyBorder="1" applyAlignment="1" applyProtection="1">
      <alignment wrapText="1"/>
      <protection locked="0"/>
    </xf>
    <xf numFmtId="1" fontId="0" fillId="5" borderId="2" xfId="0" applyNumberFormat="1" applyFill="1" applyBorder="1" applyAlignment="1" applyProtection="1">
      <alignment wrapText="1"/>
      <protection locked="0"/>
    </xf>
    <xf numFmtId="2" fontId="0" fillId="5" borderId="2" xfId="0" applyNumberFormat="1" applyFill="1" applyBorder="1" applyAlignment="1" applyProtection="1">
      <alignment wrapText="1"/>
      <protection locked="0"/>
    </xf>
    <xf numFmtId="0" fontId="2" fillId="0" borderId="2" xfId="0" applyFont="1" applyBorder="1"/>
    <xf numFmtId="0" fontId="2" fillId="0" borderId="2" xfId="0" applyFont="1" applyBorder="1" applyAlignment="1">
      <alignment wrapText="1"/>
    </xf>
    <xf numFmtId="0" fontId="8" fillId="0" borderId="0" xfId="0" applyFont="1"/>
    <xf numFmtId="2" fontId="0" fillId="0" borderId="0" xfId="0" applyNumberFormat="1"/>
    <xf numFmtId="0" fontId="2" fillId="3" borderId="2" xfId="0" applyFont="1" applyFill="1" applyBorder="1" applyAlignment="1" applyProtection="1">
      <alignment horizontal="left" wrapText="1"/>
      <protection locked="0"/>
    </xf>
    <xf numFmtId="0" fontId="0" fillId="0" borderId="6" xfId="0" applyBorder="1"/>
    <xf numFmtId="0" fontId="0" fillId="0" borderId="7" xfId="0" applyBorder="1"/>
    <xf numFmtId="0" fontId="0" fillId="0" borderId="8" xfId="0" applyBorder="1"/>
    <xf numFmtId="0" fontId="8" fillId="0" borderId="9" xfId="0" applyFont="1" applyBorder="1"/>
    <xf numFmtId="0" fontId="2" fillId="0" borderId="12" xfId="0" applyFont="1" applyBorder="1"/>
    <xf numFmtId="0" fontId="0" fillId="0" borderId="10" xfId="0" applyBorder="1"/>
    <xf numFmtId="0" fontId="0" fillId="0" borderId="11" xfId="0" applyBorder="1"/>
    <xf numFmtId="0" fontId="0" fillId="0" borderId="12" xfId="0" applyBorder="1"/>
    <xf numFmtId="0" fontId="0" fillId="0" borderId="13" xfId="0" applyBorder="1"/>
    <xf numFmtId="2" fontId="3" fillId="7" borderId="14" xfId="0" applyNumberFormat="1" applyFont="1" applyFill="1" applyBorder="1"/>
    <xf numFmtId="2" fontId="0" fillId="3" borderId="2" xfId="0" applyNumberFormat="1" applyFill="1" applyBorder="1" applyAlignment="1">
      <alignment wrapText="1"/>
    </xf>
    <xf numFmtId="2" fontId="0" fillId="5" borderId="2" xfId="0" applyNumberFormat="1" applyFill="1" applyBorder="1" applyAlignment="1">
      <alignment wrapText="1"/>
    </xf>
    <xf numFmtId="2" fontId="12" fillId="3" borderId="2" xfId="0" applyNumberFormat="1" applyFont="1" applyFill="1" applyBorder="1" applyAlignment="1">
      <alignment wrapText="1"/>
    </xf>
    <xf numFmtId="0" fontId="0" fillId="0" borderId="2" xfId="0" applyBorder="1"/>
    <xf numFmtId="0" fontId="0" fillId="0" borderId="15" xfId="0" applyBorder="1"/>
    <xf numFmtId="0" fontId="3" fillId="2" borderId="3" xfId="0" applyFont="1" applyFill="1" applyBorder="1"/>
    <xf numFmtId="1" fontId="0" fillId="8" borderId="2" xfId="0" applyNumberFormat="1" applyFill="1" applyBorder="1" applyAlignment="1" applyProtection="1">
      <alignment wrapText="1"/>
      <protection locked="0"/>
    </xf>
    <xf numFmtId="2" fontId="0" fillId="8" borderId="2" xfId="0" applyNumberFormat="1" applyFill="1" applyBorder="1" applyAlignment="1" applyProtection="1">
      <alignment wrapText="1"/>
      <protection locked="0"/>
    </xf>
    <xf numFmtId="2" fontId="0" fillId="8" borderId="2" xfId="0" applyNumberFormat="1" applyFill="1" applyBorder="1" applyAlignment="1">
      <alignment wrapText="1"/>
    </xf>
    <xf numFmtId="0" fontId="0" fillId="8" borderId="2" xfId="0" applyFill="1" applyBorder="1" applyAlignment="1" applyProtection="1">
      <alignment wrapText="1"/>
      <protection locked="0"/>
    </xf>
    <xf numFmtId="0" fontId="0" fillId="3" borderId="2" xfId="0" applyFill="1" applyBorder="1"/>
    <xf numFmtId="0" fontId="0" fillId="5" borderId="2" xfId="0" applyFill="1" applyBorder="1"/>
    <xf numFmtId="0" fontId="0" fillId="0" borderId="0" xfId="0" applyAlignment="1">
      <alignment wrapText="1"/>
    </xf>
    <xf numFmtId="1" fontId="0" fillId="5" borderId="2" xfId="0" applyNumberFormat="1" applyFill="1" applyBorder="1"/>
    <xf numFmtId="0" fontId="12" fillId="0" borderId="0" xfId="0" applyFont="1"/>
    <xf numFmtId="0" fontId="13" fillId="0" borderId="0" xfId="0" applyFont="1"/>
    <xf numFmtId="1" fontId="0" fillId="5" borderId="2" xfId="0" applyNumberFormat="1" applyFill="1" applyBorder="1" applyAlignment="1">
      <alignment wrapText="1"/>
    </xf>
    <xf numFmtId="1" fontId="0" fillId="8" borderId="2" xfId="0" applyNumberFormat="1" applyFill="1" applyBorder="1" applyAlignment="1">
      <alignment wrapText="1"/>
    </xf>
    <xf numFmtId="1" fontId="0" fillId="8" borderId="2" xfId="0" applyNumberFormat="1" applyFill="1" applyBorder="1"/>
    <xf numFmtId="0" fontId="14" fillId="0" borderId="0" xfId="0" applyFont="1"/>
    <xf numFmtId="0" fontId="15" fillId="0" borderId="0" xfId="0" applyFont="1"/>
    <xf numFmtId="0" fontId="16" fillId="2" borderId="3" xfId="0" applyFont="1" applyFill="1" applyBorder="1"/>
    <xf numFmtId="0" fontId="0" fillId="0" borderId="16" xfId="0" applyBorder="1"/>
    <xf numFmtId="0" fontId="0" fillId="3" borderId="3" xfId="0" applyFill="1" applyBorder="1" applyAlignment="1" applyProtection="1">
      <alignment wrapText="1"/>
      <protection locked="0"/>
    </xf>
    <xf numFmtId="0" fontId="0" fillId="5" borderId="3" xfId="0" applyFill="1" applyBorder="1" applyAlignment="1" applyProtection="1">
      <alignment wrapText="1"/>
      <protection locked="0"/>
    </xf>
    <xf numFmtId="0" fontId="0" fillId="0" borderId="16" xfId="0" applyBorder="1" applyAlignment="1">
      <alignment wrapText="1"/>
    </xf>
    <xf numFmtId="2" fontId="0" fillId="3" borderId="3" xfId="0" applyNumberFormat="1" applyFill="1" applyBorder="1" applyAlignment="1">
      <alignment wrapText="1"/>
    </xf>
    <xf numFmtId="2" fontId="0" fillId="5" borderId="3" xfId="0" applyNumberFormat="1" applyFill="1" applyBorder="1" applyAlignment="1">
      <alignment wrapText="1"/>
    </xf>
    <xf numFmtId="0" fontId="17" fillId="0" borderId="0" xfId="0" applyFont="1"/>
    <xf numFmtId="0" fontId="12" fillId="0" borderId="0" xfId="0" applyFont="1" applyAlignment="1">
      <alignment wrapText="1"/>
    </xf>
    <xf numFmtId="0" fontId="0" fillId="9" borderId="0" xfId="0" applyFill="1"/>
    <xf numFmtId="2" fontId="12" fillId="8" borderId="2" xfId="0" applyNumberFormat="1" applyFont="1" applyFill="1" applyBorder="1" applyAlignment="1">
      <alignment wrapText="1"/>
    </xf>
    <xf numFmtId="0" fontId="2" fillId="3" borderId="4" xfId="0" applyFont="1" applyFill="1" applyBorder="1" applyAlignment="1" applyProtection="1">
      <alignment horizontal="left" wrapText="1"/>
      <protection locked="0"/>
    </xf>
    <xf numFmtId="0" fontId="0" fillId="6" borderId="6" xfId="0" applyFill="1" applyBorder="1" applyAlignment="1">
      <alignment horizontal="left" wrapText="1"/>
    </xf>
    <xf numFmtId="0" fontId="0" fillId="6" borderId="7" xfId="0" applyFill="1" applyBorder="1" applyAlignment="1">
      <alignment horizontal="left" wrapText="1"/>
    </xf>
    <xf numFmtId="0" fontId="0" fillId="6" borderId="8" xfId="0" applyFill="1" applyBorder="1" applyAlignment="1">
      <alignment horizontal="left" wrapText="1"/>
    </xf>
    <xf numFmtId="0" fontId="0" fillId="6" borderId="11" xfId="0" applyFill="1" applyBorder="1" applyAlignment="1">
      <alignment horizontal="left" wrapText="1"/>
    </xf>
    <xf numFmtId="0" fontId="0" fillId="6" borderId="12" xfId="0" applyFill="1" applyBorder="1" applyAlignment="1">
      <alignment horizontal="left" wrapText="1"/>
    </xf>
    <xf numFmtId="0" fontId="0" fillId="6" borderId="13" xfId="0" applyFill="1" applyBorder="1" applyAlignment="1">
      <alignment horizontal="left" wrapText="1"/>
    </xf>
    <xf numFmtId="0" fontId="0" fillId="6" borderId="9" xfId="0" applyFill="1" applyBorder="1" applyAlignment="1">
      <alignment horizontal="left" wrapText="1"/>
    </xf>
    <xf numFmtId="0" fontId="0" fillId="6" borderId="0" xfId="0" applyFill="1" applyAlignment="1">
      <alignment horizontal="left" wrapText="1"/>
    </xf>
    <xf numFmtId="0" fontId="0" fillId="6" borderId="10" xfId="0" applyFill="1" applyBorder="1" applyAlignment="1">
      <alignment horizontal="left" wrapText="1"/>
    </xf>
    <xf numFmtId="0" fontId="0" fillId="0" borderId="0" xfId="0" applyAlignment="1">
      <alignment horizontal="left" wrapText="1"/>
    </xf>
    <xf numFmtId="0" fontId="0" fillId="0" borderId="10" xfId="0" applyBorder="1" applyAlignment="1">
      <alignment horizontal="left" wrapText="1"/>
    </xf>
    <xf numFmtId="0" fontId="0" fillId="0" borderId="12" xfId="0" applyBorder="1" applyAlignment="1">
      <alignment horizontal="left" wrapText="1"/>
    </xf>
    <xf numFmtId="0" fontId="0" fillId="0" borderId="13" xfId="0" applyBorder="1" applyAlignment="1">
      <alignment horizontal="left" wrapText="1"/>
    </xf>
    <xf numFmtId="0" fontId="0" fillId="0" borderId="7" xfId="0" applyBorder="1" applyAlignment="1">
      <alignment horizontal="left" wrapText="1"/>
    </xf>
    <xf numFmtId="0" fontId="0" fillId="0" borderId="8" xfId="0" applyBorder="1" applyAlignment="1">
      <alignment horizontal="left" wrapText="1"/>
    </xf>
    <xf numFmtId="0" fontId="2" fillId="0" borderId="7" xfId="0" applyFont="1" applyBorder="1" applyAlignment="1">
      <alignment horizontal="left" wrapText="1"/>
    </xf>
    <xf numFmtId="0" fontId="2" fillId="0" borderId="8" xfId="0" applyFont="1" applyBorder="1" applyAlignment="1">
      <alignment horizontal="left" wrapText="1"/>
    </xf>
    <xf numFmtId="0" fontId="2" fillId="3" borderId="2" xfId="0" applyFont="1" applyFill="1" applyBorder="1" applyAlignment="1" applyProtection="1">
      <alignment horizontal="left" wrapText="1"/>
      <protection locked="0"/>
    </xf>
    <xf numFmtId="2" fontId="12" fillId="3" borderId="17" xfId="0" applyNumberFormat="1" applyFont="1" applyFill="1" applyBorder="1" applyAlignment="1">
      <alignment horizontal="center" vertical="center" wrapText="1"/>
    </xf>
    <xf numFmtId="2" fontId="12" fillId="3" borderId="18" xfId="0" applyNumberFormat="1" applyFont="1" applyFill="1" applyBorder="1" applyAlignment="1">
      <alignment horizontal="center" vertical="center" wrapText="1"/>
    </xf>
    <xf numFmtId="2" fontId="12" fillId="3" borderId="19" xfId="0" applyNumberFormat="1" applyFont="1" applyFill="1" applyBorder="1" applyAlignment="1">
      <alignment horizontal="center" vertical="center" wrapText="1"/>
    </xf>
    <xf numFmtId="2" fontId="0" fillId="3" borderId="17" xfId="0" applyNumberFormat="1" applyFill="1" applyBorder="1" applyAlignment="1">
      <alignment horizontal="center" wrapText="1"/>
    </xf>
    <xf numFmtId="2" fontId="0" fillId="3" borderId="19" xfId="0" applyNumberFormat="1" applyFill="1" applyBorder="1" applyAlignment="1">
      <alignment horizontal="center" wrapText="1"/>
    </xf>
    <xf numFmtId="0" fontId="2" fillId="0" borderId="0" xfId="0" applyFont="1" applyAlignment="1">
      <alignment horizontal="left"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0" xfId="0"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3" fillId="0" borderId="0" xfId="0" applyFont="1" applyAlignment="1">
      <alignment horizontal="center"/>
    </xf>
  </cellXfs>
  <cellStyles count="1">
    <cellStyle name="Normal" xfId="0" builtinId="0"/>
  </cellStyles>
  <dxfs count="3">
    <dxf>
      <font>
        <condense val="0"/>
        <extend val="0"/>
        <color rgb="FF9C0006"/>
      </font>
      <fill>
        <patternFill>
          <bgColor rgb="FFFFC7CE"/>
        </patternFill>
      </fill>
    </dxf>
    <dxf>
      <font>
        <color auto="1"/>
      </font>
      <fill>
        <patternFill>
          <bgColor rgb="FFFF0000"/>
        </patternFill>
      </fill>
    </dxf>
    <dxf>
      <font>
        <condense val="0"/>
        <extend val="0"/>
        <color rgb="FF9C0006"/>
      </font>
      <fill>
        <patternFill>
          <bgColor rgb="FFFFC7CE"/>
        </patternFill>
      </fill>
    </dxf>
  </dxfs>
  <tableStyles count="0" defaultTableStyle="TableStyleMedium2" defaultPivotStyle="PivotStyleLight16"/>
  <colors>
    <mruColors>
      <color rgb="FFCC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12700</xdr:colOff>
      <xdr:row>1</xdr:row>
      <xdr:rowOff>158750</xdr:rowOff>
    </xdr:from>
    <xdr:to>
      <xdr:col>11</xdr:col>
      <xdr:colOff>0</xdr:colOff>
      <xdr:row>11</xdr:row>
      <xdr:rowOff>176388</xdr:rowOff>
    </xdr:to>
    <xdr:sp macro="" textlink="">
      <xdr:nvSpPr>
        <xdr:cNvPr id="2" name="TextBox 1">
          <a:extLst>
            <a:ext uri="{FF2B5EF4-FFF2-40B4-BE49-F238E27FC236}">
              <a16:creationId xmlns:a16="http://schemas.microsoft.com/office/drawing/2014/main" id="{91CE57DA-119D-453E-8F78-6C90F68F5D2D}"/>
            </a:ext>
          </a:extLst>
        </xdr:cNvPr>
        <xdr:cNvSpPr txBox="1"/>
      </xdr:nvSpPr>
      <xdr:spPr>
        <a:xfrm>
          <a:off x="6793089" y="391583"/>
          <a:ext cx="4665133" cy="18520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t>This is an overview of the modules you need to register yourself for in your first and second semesters. </a:t>
          </a:r>
        </a:p>
        <a:p>
          <a:r>
            <a:rPr lang="de-DE" sz="1100"/>
            <a:t>-&gt;You can select modules marked as "me" (mandatory elective) from the drop-down menu in the respective area in the "Study Plan" sheet of this document. </a:t>
          </a:r>
        </a:p>
        <a:p>
          <a:r>
            <a:rPr lang="de-DE" sz="1100"/>
            <a:t>-&gt;</a:t>
          </a:r>
          <a:r>
            <a:rPr lang="de-DE" sz="1100" baseline="0"/>
            <a:t> </a:t>
          </a:r>
          <a:r>
            <a:rPr lang="de-DE" sz="1100" baseline="0">
              <a:solidFill>
                <a:srgbClr val="FF0000"/>
              </a:solidFill>
            </a:rPr>
            <a:t>Registrations are not automatic! </a:t>
          </a:r>
          <a:r>
            <a:rPr lang="de-DE" sz="1100" baseline="0"/>
            <a:t>Make sure to follow the instructions you received from Registrar Services and to </a:t>
          </a:r>
          <a:r>
            <a:rPr lang="de-DE" sz="1100" b="1" baseline="0"/>
            <a:t>register yourself for both the modules and module components in Campus Net (e.g. module CH-132, module components CH-132-A and CH-132-B)</a:t>
          </a:r>
          <a:endParaRPr lang="de-DE" sz="1100" b="1"/>
        </a:p>
        <a:p>
          <a:r>
            <a:rPr lang="de-DE" sz="1100"/>
            <a:t>-&gt;</a:t>
          </a:r>
          <a:r>
            <a:rPr lang="de-DE" sz="1100">
              <a:solidFill>
                <a:srgbClr val="FF0000"/>
              </a:solidFill>
            </a:rPr>
            <a:t>The registration period for the fall 2026 semester is from 25.08. to 03.09.2026.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E2043D2-3D4D-4BFA-AED0-4300A636F3FE}" name="Table1" displayName="Table1" ref="A1:D17" totalsRowShown="0">
  <autoFilter ref="A1:D17" xr:uid="{F73068C4-EFF2-41D8-AFFC-290EEDA9E127}"/>
  <tableColumns count="4">
    <tableColumn id="1" xr3:uid="{5BBD2332-12BC-4F22-AD4D-7FCE8E29EDE2}" name="Module No."/>
    <tableColumn id="2" xr3:uid="{2AEB5A86-CAC9-431A-9A69-0296DD421ADB}" name="Free Choice Modules Fall"/>
    <tableColumn id="3" xr3:uid="{0D706215-77F4-41FA-9699-FEF539DBDE12}" name="Module No.2"/>
    <tableColumn id="4" xr3:uid="{C0AB6743-0B9E-4E0F-B883-B1C07408419D}" name="Free Choice Modules Spring"/>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AC01156-CC6F-4C92-8D61-9AC95ACFAC62}" name="Table2" displayName="Table2" ref="F1:F4" totalsRowShown="0">
  <autoFilter ref="F1:F4" xr:uid="{27C3DF02-1C6F-469D-8FA8-D1A4F86A7308}"/>
  <tableColumns count="1">
    <tableColumn id="1" xr3:uid="{8CCF176D-2F3B-42A6-A9B0-9E5EB6F34B54}" name="Minor Options"/>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D05DD2C-2185-4843-B9AD-C744D94BD718}" name="Table3" displayName="Table3" ref="H1:H4" totalsRowShown="0">
  <autoFilter ref="H1:H4" xr:uid="{A1B89B4F-2B39-46AC-9505-0AD7F86414A9}"/>
  <tableColumns count="1">
    <tableColumn id="1" xr3:uid="{678B949F-5752-49F7-B646-CBDAA923953B}" name="Major Change Options after 1 semester"/>
  </tableColumns>
  <tableStyleInfo name="TableStyleMedium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F047E25-6788-4456-830F-0E3615C83914}" name="Table4" displayName="Table4" ref="I1:I4" totalsRowShown="0">
  <autoFilter ref="I1:I4" xr:uid="{4CF782D9-2EF8-43B7-BEC6-D4DEFB52AAF5}"/>
  <tableColumns count="1">
    <tableColumn id="1" xr3:uid="{58D05434-F849-43FF-A685-428115E30873}" name="Major Change Options after 1 year"/>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1"/>
  <sheetViews>
    <sheetView tabSelected="1" topLeftCell="A71" zoomScale="90" zoomScaleNormal="90" workbookViewId="0">
      <selection activeCell="E83" sqref="E83"/>
    </sheetView>
  </sheetViews>
  <sheetFormatPr defaultColWidth="8.81640625" defaultRowHeight="14.5" x14ac:dyDescent="0.35"/>
  <cols>
    <col min="1" max="1" width="25.81640625" customWidth="1"/>
    <col min="2" max="2" width="44.81640625" customWidth="1"/>
    <col min="3" max="3" width="10.81640625" customWidth="1"/>
    <col min="4" max="4" width="13" customWidth="1"/>
    <col min="8" max="8" width="23.81640625" customWidth="1"/>
    <col min="9" max="10" width="35.54296875" customWidth="1"/>
    <col min="11" max="11" width="14.1796875" customWidth="1"/>
    <col min="12" max="12" width="13.1796875" customWidth="1"/>
  </cols>
  <sheetData>
    <row r="1" spans="1:11" ht="21" customHeight="1" x14ac:dyDescent="0.45">
      <c r="A1" s="45" t="s">
        <v>0</v>
      </c>
      <c r="B1" s="72" t="s">
        <v>1</v>
      </c>
      <c r="C1" s="72"/>
      <c r="D1" s="72"/>
      <c r="E1" s="2"/>
      <c r="F1" s="2"/>
      <c r="G1" s="2"/>
      <c r="H1" s="2"/>
      <c r="I1" s="22" t="s">
        <v>228</v>
      </c>
      <c r="J1" s="22" t="s">
        <v>2</v>
      </c>
      <c r="K1" s="3"/>
    </row>
    <row r="2" spans="1:11" ht="14.5" customHeight="1" x14ac:dyDescent="0.35">
      <c r="A2" s="61" t="s">
        <v>3</v>
      </c>
      <c r="B2" s="90"/>
      <c r="C2" s="90"/>
      <c r="D2" s="90"/>
      <c r="I2" s="22" t="s">
        <v>4</v>
      </c>
      <c r="J2" s="22"/>
      <c r="K2" s="1"/>
    </row>
    <row r="3" spans="1:11" ht="21.75" customHeight="1" x14ac:dyDescent="0.35">
      <c r="I3" s="29" t="s">
        <v>5</v>
      </c>
      <c r="J3" s="29" t="s">
        <v>6</v>
      </c>
      <c r="K3" s="1"/>
    </row>
    <row r="4" spans="1:11" ht="29.25" customHeight="1" thickBot="1" x14ac:dyDescent="0.6">
      <c r="A4" s="6" t="s">
        <v>7</v>
      </c>
      <c r="B4" s="4"/>
      <c r="C4" s="4"/>
      <c r="D4" s="4"/>
      <c r="E4" s="4"/>
      <c r="F4" s="4"/>
      <c r="G4" s="4"/>
      <c r="H4" s="4"/>
      <c r="I4" s="4"/>
      <c r="J4" s="4"/>
      <c r="K4" s="5"/>
    </row>
    <row r="5" spans="1:11" ht="29.25" customHeight="1" thickBot="1" x14ac:dyDescent="0.4">
      <c r="A5" s="88" t="s">
        <v>8</v>
      </c>
      <c r="B5" s="88"/>
      <c r="C5" s="88"/>
      <c r="D5" s="88"/>
      <c r="E5" s="88"/>
      <c r="F5" s="88"/>
      <c r="G5" s="88"/>
      <c r="H5" s="88"/>
      <c r="I5" s="88"/>
      <c r="J5" s="88"/>
      <c r="K5" s="89"/>
    </row>
    <row r="6" spans="1:11" ht="30.75" customHeight="1" x14ac:dyDescent="0.35">
      <c r="A6" s="86" t="s">
        <v>9</v>
      </c>
      <c r="B6" s="86"/>
      <c r="C6" s="86"/>
      <c r="D6" s="86"/>
      <c r="E6" s="86"/>
      <c r="F6" s="86"/>
      <c r="G6" s="86"/>
      <c r="H6" s="86"/>
      <c r="I6" s="86"/>
      <c r="J6" s="86"/>
      <c r="K6" s="87"/>
    </row>
    <row r="7" spans="1:11" ht="31.5" customHeight="1" x14ac:dyDescent="0.35">
      <c r="A7" s="82" t="s">
        <v>10</v>
      </c>
      <c r="B7" s="82"/>
      <c r="C7" s="82"/>
      <c r="D7" s="82"/>
      <c r="E7" s="82"/>
      <c r="F7" s="82"/>
      <c r="G7" s="82"/>
      <c r="H7" s="82"/>
      <c r="I7" s="82"/>
      <c r="J7" s="82"/>
      <c r="K7" s="83"/>
    </row>
    <row r="8" spans="1:11" ht="31.5" customHeight="1" x14ac:dyDescent="0.35">
      <c r="A8" s="82" t="s">
        <v>11</v>
      </c>
      <c r="B8" s="82"/>
      <c r="C8" s="82"/>
      <c r="D8" s="82"/>
      <c r="E8" s="82"/>
      <c r="F8" s="82"/>
      <c r="G8" s="82"/>
      <c r="H8" s="82"/>
      <c r="I8" s="82"/>
      <c r="J8" s="82"/>
      <c r="K8" s="83"/>
    </row>
    <row r="9" spans="1:11" ht="14.5" customHeight="1" x14ac:dyDescent="0.35">
      <c r="A9" s="82" t="s">
        <v>12</v>
      </c>
      <c r="B9" s="82"/>
      <c r="C9" s="82"/>
      <c r="D9" s="82"/>
      <c r="E9" s="82"/>
      <c r="F9" s="82"/>
      <c r="G9" s="82"/>
      <c r="H9" s="82"/>
      <c r="I9" s="82"/>
      <c r="J9" s="82"/>
      <c r="K9" s="83"/>
    </row>
    <row r="10" spans="1:11" ht="14.5" customHeight="1" thickBot="1" x14ac:dyDescent="0.4">
      <c r="A10" s="84"/>
      <c r="B10" s="84"/>
      <c r="C10" s="84"/>
      <c r="D10" s="84"/>
      <c r="E10" s="84"/>
      <c r="F10" s="84"/>
      <c r="G10" s="84"/>
      <c r="H10" s="84"/>
      <c r="I10" s="84"/>
      <c r="J10" s="84"/>
      <c r="K10" s="85"/>
    </row>
    <row r="11" spans="1:11" ht="14.25" customHeight="1" x14ac:dyDescent="0.35">
      <c r="A11" s="12"/>
      <c r="B11" s="12"/>
      <c r="C11" s="12"/>
      <c r="D11" s="12"/>
      <c r="E11" s="12"/>
      <c r="F11" s="12"/>
      <c r="G11" s="12"/>
      <c r="H11" s="12"/>
      <c r="I11" s="12"/>
      <c r="J11" s="12"/>
      <c r="K11" s="12"/>
    </row>
    <row r="12" spans="1:11" ht="18.5" x14ac:dyDescent="0.45">
      <c r="B12" s="13" t="s">
        <v>13</v>
      </c>
      <c r="C12" s="13"/>
      <c r="D12" s="13"/>
      <c r="I12" s="14" t="s">
        <v>14</v>
      </c>
    </row>
    <row r="13" spans="1:11" ht="29" x14ac:dyDescent="0.35">
      <c r="A13" s="10" t="s">
        <v>15</v>
      </c>
      <c r="B13" s="11" t="s">
        <v>16</v>
      </c>
      <c r="C13" s="11" t="s">
        <v>17</v>
      </c>
      <c r="D13" s="10" t="s">
        <v>18</v>
      </c>
      <c r="E13" s="10" t="s">
        <v>19</v>
      </c>
      <c r="F13" s="10" t="s">
        <v>20</v>
      </c>
      <c r="G13" s="10" t="s">
        <v>21</v>
      </c>
      <c r="H13" s="10" t="s">
        <v>22</v>
      </c>
      <c r="I13" s="10" t="s">
        <v>23</v>
      </c>
    </row>
    <row r="14" spans="1:11" x14ac:dyDescent="0.35">
      <c r="A14" s="8" t="s">
        <v>24</v>
      </c>
      <c r="B14" s="7" t="s">
        <v>25</v>
      </c>
      <c r="C14" s="40">
        <v>7.5</v>
      </c>
      <c r="D14" s="9" t="s">
        <v>26</v>
      </c>
      <c r="E14" s="40" t="str">
        <f>IF(D14="Earned",C14,"")</f>
        <v/>
      </c>
      <c r="F14" s="40" t="str">
        <f>IF(D14="Planned",C14,"")</f>
        <v/>
      </c>
      <c r="G14" s="40" t="s">
        <v>27</v>
      </c>
      <c r="H14" s="66"/>
      <c r="I14" s="63" t="s">
        <v>28</v>
      </c>
      <c r="J14" s="62"/>
    </row>
    <row r="15" spans="1:11" x14ac:dyDescent="0.35">
      <c r="A15" s="8" t="s">
        <v>29</v>
      </c>
      <c r="B15" s="7" t="s">
        <v>30</v>
      </c>
      <c r="C15" s="40">
        <v>7.5</v>
      </c>
      <c r="D15" s="9" t="s">
        <v>26</v>
      </c>
      <c r="E15" s="40" t="str">
        <f t="shared" ref="E15:E19" si="0">IF(D15="Earned",C15,"")</f>
        <v/>
      </c>
      <c r="F15" s="40" t="str">
        <f t="shared" ref="F15:F19" si="1">IF(D15="Planned",C15,"")</f>
        <v/>
      </c>
      <c r="G15" s="40" t="s">
        <v>27</v>
      </c>
      <c r="H15" s="66" t="s">
        <v>24</v>
      </c>
      <c r="I15" s="63" t="s">
        <v>31</v>
      </c>
      <c r="J15" s="62"/>
    </row>
    <row r="16" spans="1:11" x14ac:dyDescent="0.35">
      <c r="A16" s="8" t="s">
        <v>32</v>
      </c>
      <c r="B16" s="7" t="s">
        <v>33</v>
      </c>
      <c r="C16" s="40">
        <v>7.5</v>
      </c>
      <c r="D16" s="9" t="s">
        <v>26</v>
      </c>
      <c r="E16" s="40" t="str">
        <f t="shared" si="0"/>
        <v/>
      </c>
      <c r="F16" s="40" t="str">
        <f t="shared" si="1"/>
        <v/>
      </c>
      <c r="G16" s="40" t="s">
        <v>27</v>
      </c>
      <c r="H16" s="66"/>
      <c r="I16" s="63" t="s">
        <v>28</v>
      </c>
      <c r="J16" s="62"/>
    </row>
    <row r="17" spans="1:11" x14ac:dyDescent="0.35">
      <c r="A17" s="8" t="s">
        <v>34</v>
      </c>
      <c r="B17" s="7" t="s">
        <v>35</v>
      </c>
      <c r="C17" s="40">
        <v>7.5</v>
      </c>
      <c r="D17" s="9" t="s">
        <v>26</v>
      </c>
      <c r="E17" s="40" t="str">
        <f t="shared" si="0"/>
        <v/>
      </c>
      <c r="F17" s="40" t="str">
        <f t="shared" si="1"/>
        <v/>
      </c>
      <c r="G17" s="40" t="s">
        <v>27</v>
      </c>
      <c r="H17" s="66"/>
      <c r="I17" s="63" t="s">
        <v>31</v>
      </c>
      <c r="J17" s="62"/>
    </row>
    <row r="18" spans="1:11" x14ac:dyDescent="0.35">
      <c r="A18" s="56" t="str">
        <f>IF(B18="Please select:","CH-XXX",IF(B18="General Biochemistry","CH-100",IF(B18="General &amp; Inorganic Chemistry","CH-120",IF(B18="Fundamentals of Earth Sciences","CH-132",IF(B18="Classical Physics","CH-140",IF(B18="Analysis","CH-150",IF(B18="Scientific Programming in Python","CH-153",IF(B18="General Electrical Engineering I","CH-210",IF(B18="Mathematical &amp; Physical Foundations of Robotics I","CH-221",IF(B18="Programming in C/C++","CH-230",IF(B18="Mathematical Foundations of CS","CH-233",IF(B18="Software Development and Operation","CH-235",IF(B18="General Logistics","CH-241",IF(B18="Introduction to International Business","CH-300",IF(B18="Microeconomics","CH-310",IF(B18="Introduction to the Social Sciences I","CH-320",IF(B18="Introduction to International Relations Theory","CH-330",IF(B18="Essentials of Cognitive Psychology","CH-340",IF(B18="Introduction to Data Science","CH-700",IF(B18="Introduction to Sustainability ","SUS-101",))))))))))))))))))))</f>
        <v>CH-XXX</v>
      </c>
      <c r="B18" s="23" t="s">
        <v>36</v>
      </c>
      <c r="C18" s="41">
        <v>7.5</v>
      </c>
      <c r="D18" s="24" t="s">
        <v>26</v>
      </c>
      <c r="E18" s="41" t="str">
        <f t="shared" si="0"/>
        <v/>
      </c>
      <c r="F18" s="41" t="str">
        <f t="shared" si="1"/>
        <v/>
      </c>
      <c r="G18" s="41" t="s">
        <v>37</v>
      </c>
      <c r="H18" s="67"/>
      <c r="I18" s="64" t="s">
        <v>28</v>
      </c>
      <c r="J18" s="62"/>
    </row>
    <row r="19" spans="1:11" ht="15.65" customHeight="1" x14ac:dyDescent="0.35">
      <c r="A19" s="56" t="str">
        <f>IF(B19="Please select:","CH-XXX",IF(B19="General Molecular &amp; Cellular Biology","CH-103",IF(B19="General Organic Chemistry","CH-111",IF(B19="Environmental Systems &amp; Global Change","CH-133",IF(B19="Modern Physics","CH-141",IF(B19="Linear Algebra","CH-151",IF(B19="Mathematical Modeling","CH-152",IF(B19="General Electrical Engineering II","CH-211",IF(B19="Mathematical &amp; Physical Foundations of Robotics II","CH-222",IF(B19="Foundations of Communications and Electronics","CH-212",IF(B19="Algorithms &amp; Data Structures","CH-231",IF(B19="Digital Systems &amp; Computer Architecture","CH-234",IF(B19="Object-Oriented Programming and Design","CH-236", IF(B19="Safe and Concurrent Programming", "CH-237",IF(B19="General Industrial Engineering","CH-240",IF(B19="Introduction to Finance &amp; Accounting","CH-301",IF(B19="Macroeconomics","CH-311",IF(B19="Introduction to the Social Sciences II","CH-321",IF(B19="Introduction to Modern European History","CH-331",IF(B19="Essentials of Social Psychology","CH-341",IF(B19="Data Structures &amp; Processing","CH-701",IF(B19="Global Change and Systems Thinking ","SUS-102",))))))))))))))))))))))</f>
        <v>CH-XXX</v>
      </c>
      <c r="B19" s="23" t="s">
        <v>36</v>
      </c>
      <c r="C19" s="41">
        <v>7.5</v>
      </c>
      <c r="D19" s="24" t="s">
        <v>26</v>
      </c>
      <c r="E19" s="41" t="str">
        <f t="shared" si="0"/>
        <v/>
      </c>
      <c r="F19" s="41" t="str">
        <f t="shared" si="1"/>
        <v/>
      </c>
      <c r="G19" s="41" t="s">
        <v>37</v>
      </c>
      <c r="H19" s="67"/>
      <c r="I19" s="64" t="s">
        <v>31</v>
      </c>
      <c r="J19" s="62"/>
      <c r="K19" s="52"/>
    </row>
    <row r="21" spans="1:11" ht="18.5" x14ac:dyDescent="0.45">
      <c r="B21" s="13" t="s">
        <v>38</v>
      </c>
      <c r="C21" s="13"/>
      <c r="D21" s="13"/>
      <c r="I21" s="14" t="s">
        <v>14</v>
      </c>
    </row>
    <row r="22" spans="1:11" ht="29" x14ac:dyDescent="0.35">
      <c r="A22" s="10" t="s">
        <v>15</v>
      </c>
      <c r="B22" s="11" t="s">
        <v>16</v>
      </c>
      <c r="C22" s="11" t="s">
        <v>17</v>
      </c>
      <c r="D22" s="10" t="s">
        <v>18</v>
      </c>
      <c r="E22" s="10" t="s">
        <v>19</v>
      </c>
      <c r="F22" s="10" t="s">
        <v>20</v>
      </c>
      <c r="G22" s="10" t="s">
        <v>21</v>
      </c>
      <c r="H22" s="10" t="s">
        <v>22</v>
      </c>
      <c r="I22" s="10" t="s">
        <v>23</v>
      </c>
    </row>
    <row r="23" spans="1:11" x14ac:dyDescent="0.35">
      <c r="A23" s="8" t="s">
        <v>39</v>
      </c>
      <c r="B23" s="7" t="s">
        <v>40</v>
      </c>
      <c r="C23" s="40">
        <v>7.5</v>
      </c>
      <c r="D23" s="9" t="s">
        <v>36</v>
      </c>
      <c r="E23" s="40" t="str">
        <f>IF(D23="Earned",C23,"")</f>
        <v/>
      </c>
      <c r="F23" s="40" t="str">
        <f>IF(D23="Planned",C23, "")</f>
        <v/>
      </c>
      <c r="G23" s="40" t="s">
        <v>27</v>
      </c>
      <c r="H23" s="66" t="s">
        <v>41</v>
      </c>
      <c r="I23" s="63" t="s">
        <v>42</v>
      </c>
      <c r="J23" s="62"/>
    </row>
    <row r="24" spans="1:11" ht="29" x14ac:dyDescent="0.35">
      <c r="A24" s="8" t="s">
        <v>43</v>
      </c>
      <c r="B24" s="7" t="s">
        <v>44</v>
      </c>
      <c r="C24" s="40">
        <v>7.5</v>
      </c>
      <c r="D24" s="9" t="s">
        <v>36</v>
      </c>
      <c r="E24" s="40" t="str">
        <f t="shared" ref="E24:E28" si="2">IF(D24="Earned",C24,"")</f>
        <v/>
      </c>
      <c r="F24" s="40" t="str">
        <f t="shared" ref="F24:F28" si="3">IF(D24="Planned",C24, "")</f>
        <v/>
      </c>
      <c r="G24" s="40" t="s">
        <v>27</v>
      </c>
      <c r="H24" s="66" t="s">
        <v>45</v>
      </c>
      <c r="I24" s="63" t="s">
        <v>46</v>
      </c>
      <c r="J24" s="65"/>
    </row>
    <row r="25" spans="1:11" x14ac:dyDescent="0.35">
      <c r="A25" s="8" t="s">
        <v>47</v>
      </c>
      <c r="B25" s="7" t="s">
        <v>48</v>
      </c>
      <c r="C25" s="40">
        <v>7.5</v>
      </c>
      <c r="D25" s="9" t="s">
        <v>36</v>
      </c>
      <c r="E25" s="40"/>
      <c r="F25" s="40"/>
      <c r="G25" s="40" t="s">
        <v>27</v>
      </c>
      <c r="H25" s="66"/>
      <c r="I25" s="63" t="s">
        <v>42</v>
      </c>
      <c r="J25" s="62"/>
    </row>
    <row r="26" spans="1:11" ht="29" x14ac:dyDescent="0.35">
      <c r="A26" s="8" t="s">
        <v>49</v>
      </c>
      <c r="B26" s="7" t="s">
        <v>50</v>
      </c>
      <c r="C26" s="40">
        <v>7.5</v>
      </c>
      <c r="D26" s="9" t="s">
        <v>36</v>
      </c>
      <c r="E26" s="40" t="str">
        <f>IF(D26="Earned",C26,"")</f>
        <v/>
      </c>
      <c r="F26" s="40" t="str">
        <f>IF(D26="Planned",C26, "")</f>
        <v/>
      </c>
      <c r="G26" s="40" t="s">
        <v>27</v>
      </c>
      <c r="H26" s="66" t="s">
        <v>45</v>
      </c>
      <c r="I26" s="63" t="s">
        <v>51</v>
      </c>
      <c r="J26" s="65"/>
    </row>
    <row r="27" spans="1:11" ht="29" x14ac:dyDescent="0.35">
      <c r="A27" s="8" t="s">
        <v>52</v>
      </c>
      <c r="B27" s="7" t="s">
        <v>53</v>
      </c>
      <c r="C27" s="40">
        <v>7.5</v>
      </c>
      <c r="D27" s="9" t="s">
        <v>36</v>
      </c>
      <c r="E27" s="40" t="str">
        <f t="shared" si="2"/>
        <v/>
      </c>
      <c r="F27" s="40" t="str">
        <f t="shared" si="3"/>
        <v/>
      </c>
      <c r="G27" s="40" t="s">
        <v>27</v>
      </c>
      <c r="H27" s="66" t="s">
        <v>54</v>
      </c>
      <c r="I27" s="63" t="s">
        <v>42</v>
      </c>
      <c r="J27" s="62"/>
    </row>
    <row r="28" spans="1:11" x14ac:dyDescent="0.35">
      <c r="A28" s="8" t="s">
        <v>55</v>
      </c>
      <c r="B28" s="7" t="s">
        <v>56</v>
      </c>
      <c r="C28" s="40">
        <v>7.5</v>
      </c>
      <c r="D28" s="9" t="s">
        <v>36</v>
      </c>
      <c r="E28" s="40" t="str">
        <f t="shared" si="2"/>
        <v/>
      </c>
      <c r="F28" s="40" t="str">
        <f t="shared" si="3"/>
        <v/>
      </c>
      <c r="G28" s="40" t="s">
        <v>27</v>
      </c>
      <c r="H28" s="66" t="s">
        <v>54</v>
      </c>
      <c r="I28" s="63" t="s">
        <v>46</v>
      </c>
      <c r="J28" s="62"/>
    </row>
    <row r="30" spans="1:11" ht="27.65" customHeight="1" x14ac:dyDescent="0.45">
      <c r="B30" s="13" t="s">
        <v>57</v>
      </c>
      <c r="C30" s="13"/>
      <c r="D30" s="13"/>
      <c r="I30" s="96" t="s">
        <v>58</v>
      </c>
      <c r="J30" s="96"/>
    </row>
    <row r="31" spans="1:11" ht="29" x14ac:dyDescent="0.35">
      <c r="A31" s="10" t="s">
        <v>15</v>
      </c>
      <c r="B31" s="11" t="s">
        <v>16</v>
      </c>
      <c r="C31" s="11" t="s">
        <v>17</v>
      </c>
      <c r="D31" s="10" t="s">
        <v>18</v>
      </c>
      <c r="E31" s="10" t="s">
        <v>19</v>
      </c>
      <c r="F31" s="10" t="s">
        <v>20</v>
      </c>
      <c r="G31" s="10" t="s">
        <v>21</v>
      </c>
      <c r="H31" s="10" t="s">
        <v>22</v>
      </c>
      <c r="I31" s="10" t="s">
        <v>23</v>
      </c>
    </row>
    <row r="32" spans="1:11" x14ac:dyDescent="0.35">
      <c r="A32" s="8" t="s">
        <v>59</v>
      </c>
      <c r="B32" s="7" t="s">
        <v>60</v>
      </c>
      <c r="C32" s="42">
        <v>5</v>
      </c>
      <c r="D32" s="9" t="s">
        <v>36</v>
      </c>
      <c r="E32" s="40" t="str">
        <f>IF(D32="Earned",C32,"")</f>
        <v/>
      </c>
      <c r="F32" s="40" t="str">
        <f>IF(D32="Planned",C32,"")</f>
        <v/>
      </c>
      <c r="G32" s="40" t="s">
        <v>27</v>
      </c>
      <c r="H32" s="66"/>
      <c r="I32" s="63" t="s">
        <v>28</v>
      </c>
      <c r="J32" s="62"/>
    </row>
    <row r="33" spans="1:12" x14ac:dyDescent="0.35">
      <c r="A33" s="8" t="s">
        <v>61</v>
      </c>
      <c r="B33" s="7" t="s">
        <v>62</v>
      </c>
      <c r="C33" s="42">
        <v>5</v>
      </c>
      <c r="D33" s="9" t="s">
        <v>36</v>
      </c>
      <c r="E33" s="40" t="str">
        <f t="shared" ref="E33:E36" si="4">IF(D33="Earned",C33,"")</f>
        <v/>
      </c>
      <c r="F33" s="40" t="str">
        <f t="shared" ref="F33:F36" si="5">IF(D33="Planned",C33,"")</f>
        <v/>
      </c>
      <c r="G33" s="40" t="s">
        <v>27</v>
      </c>
      <c r="H33" s="66"/>
      <c r="I33" s="63" t="s">
        <v>31</v>
      </c>
      <c r="J33" s="62"/>
    </row>
    <row r="34" spans="1:12" x14ac:dyDescent="0.35">
      <c r="A34" s="8" t="s">
        <v>63</v>
      </c>
      <c r="B34" s="8" t="s">
        <v>64</v>
      </c>
      <c r="C34" s="42">
        <v>5</v>
      </c>
      <c r="D34" s="9" t="s">
        <v>36</v>
      </c>
      <c r="E34" s="40" t="str">
        <f t="shared" si="4"/>
        <v/>
      </c>
      <c r="F34" s="40" t="str">
        <f t="shared" si="5"/>
        <v/>
      </c>
      <c r="G34" s="40" t="s">
        <v>27</v>
      </c>
      <c r="H34" s="66"/>
      <c r="I34" s="63" t="s">
        <v>42</v>
      </c>
      <c r="J34" s="62"/>
    </row>
    <row r="35" spans="1:12" x14ac:dyDescent="0.35">
      <c r="A35" s="8" t="s">
        <v>65</v>
      </c>
      <c r="B35" s="7" t="s">
        <v>66</v>
      </c>
      <c r="C35" s="42">
        <v>5</v>
      </c>
      <c r="D35" s="9" t="s">
        <v>36</v>
      </c>
      <c r="E35" s="40" t="str">
        <f t="shared" si="4"/>
        <v/>
      </c>
      <c r="F35" s="40" t="str">
        <f t="shared" si="5"/>
        <v/>
      </c>
      <c r="G35" s="40" t="s">
        <v>27</v>
      </c>
      <c r="H35" s="66" t="s">
        <v>61</v>
      </c>
      <c r="I35" s="63" t="s">
        <v>46</v>
      </c>
      <c r="J35" s="62"/>
    </row>
    <row r="36" spans="1:12" x14ac:dyDescent="0.35">
      <c r="A36" s="46" t="str">
        <f>IF(B36="Please select: ", "CTMS-XXX",IF(B36="Analytical Methods", "CTMS-SCI-16", IF(B36="Data Collection and Empirical Research Methodologies ", "CTMS-MET-06", IF(B36="Programming in Python", "CTMS-SKI-14", IF(B36="Numerical Methods", "CTMS-MAT-13")))))</f>
        <v>CTMS-XXX</v>
      </c>
      <c r="B36" s="46" t="s">
        <v>26</v>
      </c>
      <c r="C36" s="48">
        <v>5</v>
      </c>
      <c r="D36" s="47" t="s">
        <v>36</v>
      </c>
      <c r="E36" s="48" t="str">
        <f t="shared" si="4"/>
        <v/>
      </c>
      <c r="F36" s="48" t="str">
        <f t="shared" si="5"/>
        <v/>
      </c>
      <c r="G36" s="71" t="s">
        <v>37</v>
      </c>
      <c r="H36" s="49"/>
      <c r="I36" s="49" t="s">
        <v>67</v>
      </c>
    </row>
    <row r="39" spans="1:12" ht="18.5" x14ac:dyDescent="0.45">
      <c r="B39" s="13" t="s">
        <v>68</v>
      </c>
      <c r="I39" s="14" t="s">
        <v>69</v>
      </c>
    </row>
    <row r="40" spans="1:12" ht="29" x14ac:dyDescent="0.35">
      <c r="A40" s="10" t="s">
        <v>15</v>
      </c>
      <c r="B40" s="11" t="s">
        <v>16</v>
      </c>
      <c r="C40" s="11" t="s">
        <v>17</v>
      </c>
      <c r="D40" s="10" t="s">
        <v>18</v>
      </c>
      <c r="E40" s="10" t="s">
        <v>19</v>
      </c>
      <c r="F40" s="10" t="s">
        <v>20</v>
      </c>
      <c r="G40" s="10" t="s">
        <v>21</v>
      </c>
      <c r="H40" s="10" t="s">
        <v>22</v>
      </c>
      <c r="I40" s="10" t="s">
        <v>23</v>
      </c>
      <c r="K40" s="52"/>
    </row>
    <row r="41" spans="1:12" x14ac:dyDescent="0.35">
      <c r="A41" s="58" t="str">
        <f>IF(B41="Please select:","CTLA-GER-XX/ CTHU-HUM-XXX",IF(B41="German A1.1-C1","CTLA-GER-XX",IF(B41="Introduction to Philosophical Ethics","CTHU-HUM-001",IF(B41="Introduction to the Philosophy of Science","CTHU-HUM-002",IF(B41="Introduction to Visual Culture","CTHU-HUM-003")))))</f>
        <v>CTLA-GER-XX/ CTHU-HUM-XXX</v>
      </c>
      <c r="B41" s="46" t="s">
        <v>36</v>
      </c>
      <c r="C41" s="48">
        <v>2.5</v>
      </c>
      <c r="D41" s="47" t="s">
        <v>36</v>
      </c>
      <c r="E41" s="48" t="str">
        <f>IF(D41="Earned",C41,"")</f>
        <v/>
      </c>
      <c r="F41" s="48" t="str">
        <f>IF(D41="Planned",C41,"")</f>
        <v/>
      </c>
      <c r="G41" s="48" t="s">
        <v>37</v>
      </c>
      <c r="H41" s="48"/>
      <c r="I41" s="49" t="s">
        <v>28</v>
      </c>
    </row>
    <row r="42" spans="1:12" x14ac:dyDescent="0.35">
      <c r="A42" s="58" t="str">
        <f>IF(B42="Please select:","CTLA-GER-XX/ CTHU-HUM-XXX",IF(B42="German A1.1-C1","CTLA-GER-XX",IF(B42="Introduction to Philosophical Ethics","CTHU-HUM-001",IF(B42="Introduction to the Philosophy of Science","CTHU-HUM-002",IF(B42="Introduction to Visual Culture","CTHU-HUM-003")))))</f>
        <v>CTLA-GER-XX/ CTHU-HUM-XXX</v>
      </c>
      <c r="B42" s="46" t="s">
        <v>36</v>
      </c>
      <c r="C42" s="48">
        <v>2.5</v>
      </c>
      <c r="D42" s="47" t="s">
        <v>36</v>
      </c>
      <c r="E42" s="48" t="str">
        <f t="shared" ref="E42" si="6">IF(D42="Earned",C42,"")</f>
        <v/>
      </c>
      <c r="F42" s="48" t="str">
        <f t="shared" ref="F42" si="7">IF(D42="Planned",C42,"")</f>
        <v/>
      </c>
      <c r="G42" s="48" t="s">
        <v>37</v>
      </c>
      <c r="H42" s="48"/>
      <c r="I42" s="49" t="s">
        <v>31</v>
      </c>
      <c r="K42" s="54"/>
      <c r="L42" s="55"/>
    </row>
    <row r="43" spans="1:12" x14ac:dyDescent="0.35">
      <c r="K43" s="54"/>
      <c r="L43" s="55"/>
    </row>
    <row r="44" spans="1:12" ht="28" customHeight="1" x14ac:dyDescent="0.45">
      <c r="B44" s="13" t="s">
        <v>70</v>
      </c>
      <c r="I44" s="96" t="s">
        <v>71</v>
      </c>
      <c r="J44" s="96"/>
      <c r="K44" s="54"/>
      <c r="L44" s="55"/>
    </row>
    <row r="45" spans="1:12" ht="29" x14ac:dyDescent="0.35">
      <c r="A45" s="10" t="s">
        <v>15</v>
      </c>
      <c r="B45" s="11" t="s">
        <v>16</v>
      </c>
      <c r="C45" s="11" t="s">
        <v>17</v>
      </c>
      <c r="D45" s="10" t="s">
        <v>18</v>
      </c>
      <c r="E45" s="10" t="s">
        <v>19</v>
      </c>
      <c r="F45" s="10" t="s">
        <v>20</v>
      </c>
      <c r="G45" s="10" t="s">
        <v>21</v>
      </c>
      <c r="H45" s="10" t="s">
        <v>22</v>
      </c>
      <c r="I45" s="10" t="s">
        <v>23</v>
      </c>
      <c r="K45" s="54"/>
      <c r="L45" s="55"/>
    </row>
    <row r="46" spans="1:12" x14ac:dyDescent="0.35">
      <c r="A46" s="8" t="s">
        <v>72</v>
      </c>
      <c r="B46" s="8" t="s">
        <v>73</v>
      </c>
      <c r="C46" s="40">
        <v>2.5</v>
      </c>
      <c r="D46" s="9" t="s">
        <v>36</v>
      </c>
      <c r="E46" s="40" t="str">
        <f t="shared" ref="E46:E52" si="8">IF(D46="Earned",C46,"")</f>
        <v/>
      </c>
      <c r="F46" s="40" t="str">
        <f t="shared" ref="F46:F52" si="9">IF(D46="Planned",C46,"")</f>
        <v/>
      </c>
      <c r="G46" s="40" t="s">
        <v>37</v>
      </c>
      <c r="H46" s="40" t="s">
        <v>74</v>
      </c>
      <c r="I46" s="7" t="s">
        <v>67</v>
      </c>
      <c r="J46" s="62"/>
      <c r="K46" s="54"/>
      <c r="L46" s="55"/>
    </row>
    <row r="47" spans="1:12" x14ac:dyDescent="0.35">
      <c r="A47" s="8" t="s">
        <v>75</v>
      </c>
      <c r="B47" s="8" t="s">
        <v>76</v>
      </c>
      <c r="C47" s="40">
        <v>2.5</v>
      </c>
      <c r="D47" s="9" t="s">
        <v>36</v>
      </c>
      <c r="E47" s="40" t="str">
        <f t="shared" si="8"/>
        <v/>
      </c>
      <c r="F47" s="40" t="str">
        <f t="shared" si="9"/>
        <v/>
      </c>
      <c r="G47" s="40" t="s">
        <v>37</v>
      </c>
      <c r="H47" s="40" t="s">
        <v>74</v>
      </c>
      <c r="I47" s="7" t="s">
        <v>67</v>
      </c>
      <c r="J47" s="62"/>
      <c r="K47" s="54"/>
      <c r="L47" s="55"/>
    </row>
    <row r="48" spans="1:12" ht="29" x14ac:dyDescent="0.35">
      <c r="A48" s="8" t="s">
        <v>77</v>
      </c>
      <c r="B48" s="7" t="s">
        <v>78</v>
      </c>
      <c r="C48" s="40">
        <v>5</v>
      </c>
      <c r="D48" s="9" t="s">
        <v>36</v>
      </c>
      <c r="E48" s="40" t="str">
        <f t="shared" si="8"/>
        <v/>
      </c>
      <c r="F48" s="40" t="str">
        <f t="shared" si="9"/>
        <v/>
      </c>
      <c r="G48" s="40" t="s">
        <v>37</v>
      </c>
      <c r="H48" s="40" t="s">
        <v>74</v>
      </c>
      <c r="I48" s="7" t="s">
        <v>67</v>
      </c>
      <c r="J48" s="62"/>
      <c r="K48" s="54"/>
      <c r="L48" s="55"/>
    </row>
    <row r="49" spans="1:12" x14ac:dyDescent="0.35">
      <c r="A49" s="8" t="s">
        <v>79</v>
      </c>
      <c r="B49" s="7" t="s">
        <v>80</v>
      </c>
      <c r="C49" s="40">
        <v>5</v>
      </c>
      <c r="D49" s="9" t="s">
        <v>36</v>
      </c>
      <c r="E49" s="40" t="str">
        <f t="shared" si="8"/>
        <v/>
      </c>
      <c r="F49" s="40" t="str">
        <f t="shared" si="9"/>
        <v/>
      </c>
      <c r="G49" s="40" t="s">
        <v>37</v>
      </c>
      <c r="H49" s="40" t="s">
        <v>74</v>
      </c>
      <c r="I49" s="7" t="s">
        <v>81</v>
      </c>
      <c r="J49" s="62"/>
      <c r="K49" s="54"/>
      <c r="L49" s="55"/>
    </row>
    <row r="50" spans="1:12" x14ac:dyDescent="0.35">
      <c r="A50" s="8" t="s">
        <v>82</v>
      </c>
      <c r="B50" s="7" t="s">
        <v>83</v>
      </c>
      <c r="C50" s="40">
        <v>5</v>
      </c>
      <c r="D50" s="9" t="s">
        <v>36</v>
      </c>
      <c r="E50" s="40" t="str">
        <f t="shared" si="8"/>
        <v/>
      </c>
      <c r="F50" s="40" t="str">
        <f t="shared" si="9"/>
        <v/>
      </c>
      <c r="G50" s="40" t="s">
        <v>37</v>
      </c>
      <c r="H50" s="40" t="s">
        <v>74</v>
      </c>
      <c r="I50" s="7" t="s">
        <v>42</v>
      </c>
      <c r="J50" s="62"/>
    </row>
    <row r="51" spans="1:12" x14ac:dyDescent="0.35">
      <c r="A51" s="8" t="s">
        <v>84</v>
      </c>
      <c r="B51" s="8" t="s">
        <v>85</v>
      </c>
      <c r="C51" s="40">
        <v>5</v>
      </c>
      <c r="D51" s="9" t="s">
        <v>36</v>
      </c>
      <c r="E51" s="40" t="str">
        <f t="shared" si="8"/>
        <v/>
      </c>
      <c r="F51" s="40" t="str">
        <f t="shared" si="9"/>
        <v/>
      </c>
      <c r="G51" s="8" t="s">
        <v>37</v>
      </c>
      <c r="H51" s="40" t="s">
        <v>74</v>
      </c>
      <c r="I51" s="8" t="s">
        <v>46</v>
      </c>
      <c r="J51" s="62"/>
    </row>
    <row r="52" spans="1:12" ht="29" x14ac:dyDescent="0.35">
      <c r="A52" s="8" t="s">
        <v>86</v>
      </c>
      <c r="B52" s="8" t="s">
        <v>87</v>
      </c>
      <c r="C52" s="40">
        <v>5</v>
      </c>
      <c r="D52" s="9" t="s">
        <v>36</v>
      </c>
      <c r="E52" s="40" t="str">
        <f t="shared" si="8"/>
        <v/>
      </c>
      <c r="F52" s="40" t="str">
        <f t="shared" si="9"/>
        <v/>
      </c>
      <c r="G52" s="8" t="s">
        <v>37</v>
      </c>
      <c r="H52" s="8" t="s">
        <v>88</v>
      </c>
      <c r="I52" s="8" t="s">
        <v>42</v>
      </c>
      <c r="J52" s="62"/>
    </row>
    <row r="54" spans="1:12" ht="18.5" x14ac:dyDescent="0.45">
      <c r="B54" s="13" t="s">
        <v>89</v>
      </c>
      <c r="C54" s="13"/>
      <c r="D54" s="13"/>
      <c r="I54" s="14" t="s">
        <v>90</v>
      </c>
    </row>
    <row r="55" spans="1:12" ht="29" x14ac:dyDescent="0.35">
      <c r="A55" s="10" t="s">
        <v>15</v>
      </c>
      <c r="B55" s="11" t="s">
        <v>16</v>
      </c>
      <c r="C55" s="11" t="s">
        <v>17</v>
      </c>
      <c r="D55" s="10" t="s">
        <v>18</v>
      </c>
      <c r="E55" s="10" t="s">
        <v>19</v>
      </c>
      <c r="F55" s="10" t="s">
        <v>20</v>
      </c>
      <c r="G55" s="10" t="s">
        <v>21</v>
      </c>
      <c r="H55" s="10" t="s">
        <v>22</v>
      </c>
      <c r="I55" s="10" t="s">
        <v>23</v>
      </c>
    </row>
    <row r="56" spans="1:12" x14ac:dyDescent="0.35">
      <c r="A56" s="8" t="s">
        <v>91</v>
      </c>
      <c r="B56" s="7" t="s">
        <v>89</v>
      </c>
      <c r="C56" s="40">
        <v>15</v>
      </c>
      <c r="D56" s="7" t="s">
        <v>36</v>
      </c>
      <c r="E56" s="40" t="str">
        <f>IF(D56="Earned",C56,"")</f>
        <v/>
      </c>
      <c r="F56" s="40" t="str">
        <f>IF(D56="Planned",C56,"")</f>
        <v/>
      </c>
      <c r="G56" s="7" t="s">
        <v>27</v>
      </c>
      <c r="H56" s="7"/>
      <c r="I56" s="7" t="s">
        <v>46</v>
      </c>
    </row>
    <row r="57" spans="1:12" x14ac:dyDescent="0.35">
      <c r="A57" s="8" t="s">
        <v>92</v>
      </c>
      <c r="B57" s="7" t="s">
        <v>93</v>
      </c>
      <c r="C57" s="40">
        <v>0</v>
      </c>
      <c r="D57" s="7" t="s">
        <v>36</v>
      </c>
      <c r="E57" s="40" t="str">
        <f t="shared" ref="E57:E62" si="10">IF(D57="Earned",C57,"")</f>
        <v/>
      </c>
      <c r="F57" s="40" t="str">
        <f t="shared" ref="F57:F62" si="11">IF(D57="Planned",C57,"")</f>
        <v/>
      </c>
      <c r="G57" s="7" t="s">
        <v>27</v>
      </c>
      <c r="H57" s="7"/>
      <c r="I57" s="7" t="s">
        <v>94</v>
      </c>
    </row>
    <row r="58" spans="1:12" x14ac:dyDescent="0.35">
      <c r="A58" s="8" t="s">
        <v>95</v>
      </c>
      <c r="B58" s="7" t="s">
        <v>96</v>
      </c>
      <c r="C58" s="40">
        <v>0</v>
      </c>
      <c r="D58" s="7" t="s">
        <v>36</v>
      </c>
      <c r="E58" s="40" t="str">
        <f t="shared" si="10"/>
        <v/>
      </c>
      <c r="F58" s="40" t="str">
        <f t="shared" si="11"/>
        <v/>
      </c>
      <c r="G58" s="7" t="s">
        <v>27</v>
      </c>
      <c r="H58" s="7"/>
      <c r="I58" s="7" t="s">
        <v>97</v>
      </c>
    </row>
    <row r="59" spans="1:12" x14ac:dyDescent="0.35">
      <c r="A59" s="8" t="s">
        <v>98</v>
      </c>
      <c r="B59" s="7" t="s">
        <v>99</v>
      </c>
      <c r="C59" s="40">
        <v>0</v>
      </c>
      <c r="D59" s="7" t="s">
        <v>36</v>
      </c>
      <c r="E59" s="40" t="str">
        <f t="shared" si="10"/>
        <v/>
      </c>
      <c r="F59" s="40" t="str">
        <f t="shared" si="11"/>
        <v/>
      </c>
      <c r="G59" s="7" t="s">
        <v>27</v>
      </c>
      <c r="H59" s="7"/>
      <c r="I59" s="7" t="s">
        <v>100</v>
      </c>
    </row>
    <row r="60" spans="1:12" x14ac:dyDescent="0.35">
      <c r="A60" s="8" t="s">
        <v>101</v>
      </c>
      <c r="B60" s="7" t="s">
        <v>102</v>
      </c>
      <c r="C60" s="40">
        <v>0</v>
      </c>
      <c r="D60" s="7" t="s">
        <v>36</v>
      </c>
      <c r="E60" s="40" t="str">
        <f t="shared" si="10"/>
        <v/>
      </c>
      <c r="F60" s="40" t="str">
        <f t="shared" si="11"/>
        <v/>
      </c>
      <c r="G60" s="7" t="s">
        <v>27</v>
      </c>
      <c r="H60" s="7"/>
      <c r="I60" s="7" t="s">
        <v>103</v>
      </c>
    </row>
    <row r="61" spans="1:12" x14ac:dyDescent="0.35">
      <c r="A61" s="8" t="s">
        <v>104</v>
      </c>
      <c r="B61" s="7" t="s">
        <v>105</v>
      </c>
      <c r="C61" s="40">
        <v>0</v>
      </c>
      <c r="D61" s="7" t="s">
        <v>36</v>
      </c>
      <c r="E61" s="40" t="str">
        <f t="shared" si="10"/>
        <v/>
      </c>
      <c r="F61" s="40" t="str">
        <f t="shared" si="11"/>
        <v/>
      </c>
      <c r="G61" s="7" t="s">
        <v>37</v>
      </c>
      <c r="H61" s="7"/>
      <c r="I61" s="7" t="s">
        <v>106</v>
      </c>
    </row>
    <row r="62" spans="1:12" x14ac:dyDescent="0.35">
      <c r="A62" s="8" t="s">
        <v>104</v>
      </c>
      <c r="B62" s="7" t="s">
        <v>107</v>
      </c>
      <c r="C62" s="40">
        <v>0</v>
      </c>
      <c r="D62" s="7" t="s">
        <v>36</v>
      </c>
      <c r="E62" s="40" t="str">
        <f t="shared" si="10"/>
        <v/>
      </c>
      <c r="F62" s="40" t="str">
        <f t="shared" si="11"/>
        <v/>
      </c>
      <c r="G62" s="7" t="s">
        <v>37</v>
      </c>
      <c r="H62" s="7"/>
      <c r="I62" s="7" t="s">
        <v>106</v>
      </c>
    </row>
    <row r="63" spans="1:12" ht="17.25" customHeight="1" x14ac:dyDescent="0.35"/>
    <row r="64" spans="1:12" ht="15.75" customHeight="1" x14ac:dyDescent="0.45">
      <c r="B64" s="13" t="s">
        <v>108</v>
      </c>
      <c r="C64" s="13"/>
      <c r="D64" s="13"/>
      <c r="I64" s="14" t="s">
        <v>90</v>
      </c>
    </row>
    <row r="65" spans="1:16" ht="29" x14ac:dyDescent="0.35">
      <c r="A65" s="10" t="s">
        <v>15</v>
      </c>
      <c r="B65" s="11" t="s">
        <v>16</v>
      </c>
      <c r="C65" s="11" t="s">
        <v>17</v>
      </c>
      <c r="D65" s="10" t="s">
        <v>18</v>
      </c>
      <c r="E65" s="10" t="s">
        <v>19</v>
      </c>
      <c r="F65" s="10" t="s">
        <v>20</v>
      </c>
      <c r="G65" s="10" t="s">
        <v>21</v>
      </c>
      <c r="H65" s="10" t="s">
        <v>22</v>
      </c>
      <c r="I65" s="10" t="s">
        <v>23</v>
      </c>
    </row>
    <row r="66" spans="1:16" x14ac:dyDescent="0.35">
      <c r="A66" s="8" t="s">
        <v>109</v>
      </c>
      <c r="B66" s="7" t="s">
        <v>110</v>
      </c>
      <c r="C66" s="9">
        <v>5</v>
      </c>
      <c r="D66" s="9" t="s">
        <v>36</v>
      </c>
      <c r="E66" s="40" t="str">
        <f t="shared" ref="E66:E68" si="12">IF(D66="Earned",C66,"")</f>
        <v/>
      </c>
      <c r="F66" s="42" t="str">
        <f t="shared" ref="F66:F68" si="13">IF(D66="Planned",C66,"")</f>
        <v/>
      </c>
      <c r="G66" s="42" t="s">
        <v>37</v>
      </c>
      <c r="H66" s="91" t="s">
        <v>111</v>
      </c>
      <c r="I66" s="7" t="s">
        <v>112</v>
      </c>
    </row>
    <row r="67" spans="1:16" ht="14.5" customHeight="1" x14ac:dyDescent="0.35">
      <c r="A67" s="8" t="s">
        <v>109</v>
      </c>
      <c r="B67" s="7" t="s">
        <v>110</v>
      </c>
      <c r="C67" s="9">
        <v>5</v>
      </c>
      <c r="D67" s="9" t="s">
        <v>36</v>
      </c>
      <c r="E67" s="40" t="str">
        <f t="shared" si="12"/>
        <v/>
      </c>
      <c r="F67" s="42" t="str">
        <f t="shared" si="13"/>
        <v/>
      </c>
      <c r="G67" s="42" t="s">
        <v>37</v>
      </c>
      <c r="H67" s="92"/>
      <c r="I67" s="7" t="s">
        <v>112</v>
      </c>
    </row>
    <row r="68" spans="1:16" x14ac:dyDescent="0.35">
      <c r="A68" s="8" t="s">
        <v>109</v>
      </c>
      <c r="B68" s="7" t="s">
        <v>110</v>
      </c>
      <c r="C68" s="9">
        <v>5</v>
      </c>
      <c r="D68" s="9" t="s">
        <v>36</v>
      </c>
      <c r="E68" s="40" t="str">
        <f t="shared" si="12"/>
        <v/>
      </c>
      <c r="F68" s="42" t="str">
        <f t="shared" si="13"/>
        <v/>
      </c>
      <c r="G68" s="42" t="s">
        <v>37</v>
      </c>
      <c r="H68" s="93"/>
      <c r="I68" s="7" t="s">
        <v>112</v>
      </c>
    </row>
    <row r="70" spans="1:16" ht="18.5" x14ac:dyDescent="0.45">
      <c r="B70" s="13" t="s">
        <v>113</v>
      </c>
      <c r="C70" s="13"/>
      <c r="D70" s="13"/>
      <c r="I70" s="14" t="s">
        <v>90</v>
      </c>
    </row>
    <row r="71" spans="1:16" ht="29" x14ac:dyDescent="0.35">
      <c r="A71" s="10" t="s">
        <v>15</v>
      </c>
      <c r="B71" s="11" t="s">
        <v>16</v>
      </c>
      <c r="C71" s="11" t="s">
        <v>17</v>
      </c>
      <c r="D71" s="10" t="s">
        <v>18</v>
      </c>
      <c r="E71" s="10" t="s">
        <v>19</v>
      </c>
      <c r="F71" s="10" t="s">
        <v>20</v>
      </c>
      <c r="G71" s="10" t="s">
        <v>21</v>
      </c>
      <c r="H71" s="10" t="s">
        <v>22</v>
      </c>
      <c r="I71" s="10" t="s">
        <v>23</v>
      </c>
    </row>
    <row r="72" spans="1:16" ht="20.149999999999999" customHeight="1" x14ac:dyDescent="0.35">
      <c r="A72" s="8" t="s">
        <v>114</v>
      </c>
      <c r="B72" s="7" t="s">
        <v>115</v>
      </c>
      <c r="C72" s="40">
        <v>12</v>
      </c>
      <c r="D72" s="9" t="s">
        <v>36</v>
      </c>
      <c r="E72" s="40" t="str">
        <f>IF(D72="Earned",C72,"")</f>
        <v/>
      </c>
      <c r="F72" s="40" t="str">
        <f>IF(D72="Planned",C72,"")</f>
        <v/>
      </c>
      <c r="G72" s="40" t="s">
        <v>27</v>
      </c>
      <c r="H72" s="94" t="s">
        <v>116</v>
      </c>
      <c r="I72" s="7" t="s">
        <v>46</v>
      </c>
    </row>
    <row r="73" spans="1:16" ht="22.5" customHeight="1" x14ac:dyDescent="0.35">
      <c r="A73" s="8" t="s">
        <v>117</v>
      </c>
      <c r="B73" s="7" t="s">
        <v>118</v>
      </c>
      <c r="C73" s="40">
        <v>3</v>
      </c>
      <c r="D73" s="9" t="s">
        <v>36</v>
      </c>
      <c r="E73" s="40" t="str">
        <f>IF(D73="Earned",C73,"")</f>
        <v/>
      </c>
      <c r="F73" s="40" t="str">
        <f>IF(D73="Planned",C73,"")</f>
        <v/>
      </c>
      <c r="G73" s="40" t="s">
        <v>27</v>
      </c>
      <c r="H73" s="95"/>
      <c r="I73" s="7" t="s">
        <v>46</v>
      </c>
    </row>
    <row r="76" spans="1:16" x14ac:dyDescent="0.35">
      <c r="A76" s="14" t="s">
        <v>119</v>
      </c>
      <c r="B76" s="16">
        <f>SUM(E14:E74)</f>
        <v>0</v>
      </c>
      <c r="C76" s="16"/>
      <c r="D76" s="16"/>
      <c r="E76" s="14" t="s">
        <v>120</v>
      </c>
      <c r="I76" s="16">
        <f>SUM(F14:F74)</f>
        <v>0</v>
      </c>
    </row>
    <row r="77" spans="1:16" ht="18.5" x14ac:dyDescent="0.45">
      <c r="J77" s="17" t="s">
        <v>121</v>
      </c>
      <c r="K77" s="39">
        <f>SUM(B76+I76)</f>
        <v>0</v>
      </c>
    </row>
    <row r="78" spans="1:16" ht="14.5" customHeight="1" thickBot="1" x14ac:dyDescent="0.4">
      <c r="J78" s="17"/>
      <c r="K78" s="18"/>
    </row>
    <row r="79" spans="1:16" x14ac:dyDescent="0.35">
      <c r="J79" s="19" t="s">
        <v>122</v>
      </c>
      <c r="K79" s="20">
        <f>I76/30</f>
        <v>0</v>
      </c>
      <c r="L79" s="73" t="s">
        <v>123</v>
      </c>
      <c r="M79" s="74"/>
      <c r="N79" s="74"/>
      <c r="O79" s="74"/>
      <c r="P79" s="75"/>
    </row>
    <row r="80" spans="1:16" x14ac:dyDescent="0.35">
      <c r="J80" s="17"/>
      <c r="K80" s="18"/>
      <c r="L80" s="79"/>
      <c r="M80" s="80"/>
      <c r="N80" s="80"/>
      <c r="O80" s="80"/>
      <c r="P80" s="81"/>
    </row>
    <row r="81" spans="1:16" ht="18.5" x14ac:dyDescent="0.45">
      <c r="B81" s="13" t="s">
        <v>124</v>
      </c>
      <c r="C81" s="13"/>
      <c r="D81" s="13"/>
      <c r="E81" s="21" t="s">
        <v>125</v>
      </c>
      <c r="F81" s="15"/>
      <c r="G81" s="15"/>
      <c r="H81" s="15"/>
      <c r="L81" s="79"/>
      <c r="M81" s="80"/>
      <c r="N81" s="80"/>
      <c r="O81" s="80"/>
      <c r="P81" s="81"/>
    </row>
    <row r="82" spans="1:16" ht="29" x14ac:dyDescent="0.35">
      <c r="A82" s="10" t="s">
        <v>15</v>
      </c>
      <c r="B82" s="11" t="s">
        <v>16</v>
      </c>
      <c r="C82" s="11" t="s">
        <v>17</v>
      </c>
      <c r="D82" s="10" t="s">
        <v>18</v>
      </c>
      <c r="E82" s="10" t="s">
        <v>19</v>
      </c>
      <c r="F82" s="10" t="s">
        <v>20</v>
      </c>
      <c r="G82" s="10" t="s">
        <v>21</v>
      </c>
      <c r="H82" s="10" t="s">
        <v>22</v>
      </c>
      <c r="I82" s="10" t="s">
        <v>23</v>
      </c>
      <c r="L82" s="79"/>
      <c r="M82" s="80"/>
      <c r="N82" s="80"/>
      <c r="O82" s="80"/>
      <c r="P82" s="81"/>
    </row>
    <row r="83" spans="1:16" x14ac:dyDescent="0.35">
      <c r="A83" s="8"/>
      <c r="B83" s="7"/>
      <c r="C83" s="7"/>
      <c r="D83" s="7" t="s">
        <v>36</v>
      </c>
      <c r="E83" s="40" t="str">
        <f t="shared" ref="E83" si="14">IF(D83="Earned",C83,"")</f>
        <v/>
      </c>
      <c r="F83" s="40" t="str">
        <f t="shared" ref="F83" si="15">IF(D83="Planned",C83,"")</f>
        <v/>
      </c>
      <c r="G83" s="9"/>
      <c r="H83" s="9"/>
      <c r="I83" s="7" t="s">
        <v>112</v>
      </c>
      <c r="L83" s="79"/>
      <c r="M83" s="80"/>
      <c r="N83" s="80"/>
      <c r="O83" s="80"/>
      <c r="P83" s="81"/>
    </row>
    <row r="84" spans="1:16" ht="15" thickBot="1" x14ac:dyDescent="0.4">
      <c r="A84" s="8"/>
      <c r="B84" s="7"/>
      <c r="C84" s="7"/>
      <c r="D84" s="7" t="s">
        <v>36</v>
      </c>
      <c r="E84" s="40" t="str">
        <f t="shared" ref="E84:E91" si="16">IF(D84="Earned",C84,"")</f>
        <v/>
      </c>
      <c r="F84" s="40" t="str">
        <f t="shared" ref="F84:F91" si="17">IF(D84="Planned",C84,"")</f>
        <v/>
      </c>
      <c r="G84" s="9"/>
      <c r="H84" s="9"/>
      <c r="I84" s="7" t="s">
        <v>112</v>
      </c>
      <c r="L84" s="76"/>
      <c r="M84" s="77"/>
      <c r="N84" s="77"/>
      <c r="O84" s="77"/>
      <c r="P84" s="78"/>
    </row>
    <row r="85" spans="1:16" ht="14.5" customHeight="1" thickBot="1" x14ac:dyDescent="0.4">
      <c r="A85" s="8"/>
      <c r="B85" s="7"/>
      <c r="C85" s="7"/>
      <c r="D85" s="7" t="s">
        <v>36</v>
      </c>
      <c r="E85" s="40" t="str">
        <f t="shared" si="16"/>
        <v/>
      </c>
      <c r="F85" s="40" t="str">
        <f t="shared" si="17"/>
        <v/>
      </c>
      <c r="G85" s="9"/>
      <c r="H85" s="9"/>
      <c r="I85" s="7" t="s">
        <v>112</v>
      </c>
    </row>
    <row r="86" spans="1:16" x14ac:dyDescent="0.35">
      <c r="A86" s="8"/>
      <c r="B86" s="7"/>
      <c r="C86" s="7"/>
      <c r="D86" s="7" t="s">
        <v>36</v>
      </c>
      <c r="E86" s="40" t="str">
        <f t="shared" si="16"/>
        <v/>
      </c>
      <c r="F86" s="40" t="str">
        <f t="shared" si="17"/>
        <v/>
      </c>
      <c r="G86" s="9"/>
      <c r="H86" s="9"/>
      <c r="I86" s="7" t="s">
        <v>112</v>
      </c>
      <c r="L86" s="73" t="s">
        <v>126</v>
      </c>
      <c r="M86" s="74"/>
      <c r="N86" s="74"/>
      <c r="O86" s="74"/>
      <c r="P86" s="75"/>
    </row>
    <row r="87" spans="1:16" ht="15" thickBot="1" x14ac:dyDescent="0.4">
      <c r="A87" s="8"/>
      <c r="B87" s="7"/>
      <c r="C87" s="7"/>
      <c r="D87" s="7" t="s">
        <v>36</v>
      </c>
      <c r="E87" s="40" t="str">
        <f t="shared" si="16"/>
        <v/>
      </c>
      <c r="F87" s="40" t="str">
        <f t="shared" si="17"/>
        <v/>
      </c>
      <c r="G87" s="9"/>
      <c r="H87" s="9"/>
      <c r="I87" s="7" t="s">
        <v>112</v>
      </c>
      <c r="L87" s="76"/>
      <c r="M87" s="77"/>
      <c r="N87" s="77"/>
      <c r="O87" s="77"/>
      <c r="P87" s="78"/>
    </row>
    <row r="88" spans="1:16" x14ac:dyDescent="0.35">
      <c r="A88" s="8"/>
      <c r="B88" s="7"/>
      <c r="C88" s="7"/>
      <c r="D88" s="7" t="s">
        <v>36</v>
      </c>
      <c r="E88" s="40" t="str">
        <f t="shared" si="16"/>
        <v/>
      </c>
      <c r="F88" s="40" t="str">
        <f t="shared" si="17"/>
        <v/>
      </c>
      <c r="G88" s="9"/>
      <c r="H88" s="9"/>
      <c r="I88" s="7" t="s">
        <v>112</v>
      </c>
    </row>
    <row r="89" spans="1:16" x14ac:dyDescent="0.35">
      <c r="A89" s="8"/>
      <c r="B89" s="7"/>
      <c r="C89" s="7"/>
      <c r="D89" s="7" t="s">
        <v>36</v>
      </c>
      <c r="E89" s="40" t="str">
        <f t="shared" si="16"/>
        <v/>
      </c>
      <c r="F89" s="40" t="str">
        <f t="shared" si="17"/>
        <v/>
      </c>
      <c r="G89" s="9"/>
      <c r="H89" s="9"/>
      <c r="I89" s="7" t="s">
        <v>112</v>
      </c>
    </row>
    <row r="90" spans="1:16" x14ac:dyDescent="0.35">
      <c r="A90" s="8"/>
      <c r="B90" s="7"/>
      <c r="C90" s="7"/>
      <c r="D90" s="7" t="s">
        <v>36</v>
      </c>
      <c r="E90" s="40" t="str">
        <f t="shared" si="16"/>
        <v/>
      </c>
      <c r="F90" s="40" t="str">
        <f t="shared" si="17"/>
        <v/>
      </c>
      <c r="G90" s="9"/>
      <c r="H90" s="9"/>
      <c r="I90" s="7" t="s">
        <v>112</v>
      </c>
    </row>
    <row r="91" spans="1:16" x14ac:dyDescent="0.35">
      <c r="A91" s="8"/>
      <c r="B91" s="7"/>
      <c r="C91" s="7"/>
      <c r="D91" s="7" t="s">
        <v>36</v>
      </c>
      <c r="E91" s="40" t="str">
        <f t="shared" si="16"/>
        <v/>
      </c>
      <c r="F91" s="40" t="str">
        <f t="shared" si="17"/>
        <v/>
      </c>
      <c r="G91" s="9"/>
      <c r="H91" s="9"/>
      <c r="I91" s="7" t="s">
        <v>112</v>
      </c>
    </row>
  </sheetData>
  <sortState xmlns:xlrd2="http://schemas.microsoft.com/office/spreadsheetml/2017/richdata2" ref="A14:I19">
    <sortCondition descending="1" ref="I14"/>
  </sortState>
  <mergeCells count="13">
    <mergeCell ref="B1:D1"/>
    <mergeCell ref="L86:P87"/>
    <mergeCell ref="L79:P84"/>
    <mergeCell ref="A9:K10"/>
    <mergeCell ref="A6:K6"/>
    <mergeCell ref="A7:K7"/>
    <mergeCell ref="A8:K8"/>
    <mergeCell ref="A5:K5"/>
    <mergeCell ref="B2:D2"/>
    <mergeCell ref="H66:H68"/>
    <mergeCell ref="H72:H73"/>
    <mergeCell ref="I44:J44"/>
    <mergeCell ref="I30:J30"/>
  </mergeCells>
  <conditionalFormatting sqref="K77">
    <cfRule type="cellIs" dxfId="2" priority="1" stopIfTrue="1" operator="lessThan">
      <formula>180</formula>
    </cfRule>
    <cfRule type="cellIs" dxfId="1" priority="2" operator="lessThan">
      <formula>180</formula>
    </cfRule>
    <cfRule type="cellIs" dxfId="0" priority="3" operator="lessThan">
      <formula>180</formula>
    </cfRule>
  </conditionalFormatting>
  <dataValidations count="7">
    <dataValidation type="list" allowBlank="1" showInputMessage="1" showErrorMessage="1" sqref="D53 D34 D23:D29" xr:uid="{43FD0227-5D11-42B7-A318-6A0D6EB9A9F1}">
      <formula1>"Please select:, Earned, Planned, N/A,"</formula1>
    </dataValidation>
    <dataValidation type="list" allowBlank="1" showInputMessage="1" showErrorMessage="1" sqref="D66:D68 D32:D33 D35:D36" xr:uid="{E8749D53-0ECA-44AD-A135-C2BE21B16E0B}">
      <formula1>"Please select:, Earned, Planned, "</formula1>
    </dataValidation>
    <dataValidation type="list" allowBlank="1" showInputMessage="1" showErrorMessage="1" sqref="D14:D19" xr:uid="{AB33343F-A0E5-4FA3-916B-7DAF38275AC3}">
      <formula1>"Please select: , Earned, Planned, "</formula1>
    </dataValidation>
    <dataValidation type="list" allowBlank="1" showInputMessage="1" showErrorMessage="1" sqref="D56:D62 D72:D73 D41:D44 D46:D52 D83:D91" xr:uid="{CE997C16-9A75-4DD0-96B5-A4D1A45CC38E}">
      <formula1>"Please select:, Earned, Planned,"</formula1>
    </dataValidation>
    <dataValidation allowBlank="1" showErrorMessage="1" sqref="A18:A19" xr:uid="{33C66CE1-9B62-445D-9C4E-E37ED0D99EB8}"/>
    <dataValidation type="list" allowBlank="1" showInputMessage="1" showErrorMessage="1" sqref="B42" xr:uid="{579ED45F-0F03-4079-B517-627A75CA81FE}">
      <formula1>"Please select:, German A1.1-C1,  Introduction to Philosophical Ethics,  Introduction to Visual Culture,"</formula1>
    </dataValidation>
    <dataValidation type="list" allowBlank="1" showInputMessage="1" showErrorMessage="1" sqref="B41" xr:uid="{5808D71F-1AB5-4BBD-9D8B-A7B0E3F29252}">
      <formula1>"Please select:, German A1.1-C1,  Introduction to the Philosophy of Science, "</formula1>
    </dataValidation>
  </dataValidations>
  <pageMargins left="0.7" right="0.7" top="0.75" bottom="0.75" header="0.3" footer="0.3"/>
  <pageSetup paperSize="9" scale="65" fitToHeight="0" orientation="portrait" r:id="rId1"/>
  <legacyDrawing r:id="rId2"/>
  <extLst>
    <ext xmlns:x14="http://schemas.microsoft.com/office/spreadsheetml/2009/9/main" uri="{CCE6A557-97BC-4b89-ADB6-D9C93CAAB3DF}">
      <x14:dataValidations xmlns:xm="http://schemas.microsoft.com/office/excel/2006/main" count="3">
        <x14:dataValidation type="list" allowBlank="1" showErrorMessage="1" xr:uid="{E2EDCE34-B84F-4EE2-BDB1-A56103241C86}">
          <x14:formula1>
            <xm:f>Lists!$B$2:$B$22</xm:f>
          </x14:formula1>
          <xm:sqref>B18</xm:sqref>
        </x14:dataValidation>
        <x14:dataValidation type="list" allowBlank="1" showErrorMessage="1" xr:uid="{12B92A74-AAAB-4CD7-AE49-910CC2AE0AAF}">
          <x14:formula1>
            <xm:f>Lists!$D$2:$D$22</xm:f>
          </x14:formula1>
          <xm:sqref>B19</xm:sqref>
        </x14:dataValidation>
        <x14:dataValidation type="list" allowBlank="1" showInputMessage="1" showErrorMessage="1" xr:uid="{406709CD-8189-4B19-96B9-62E52A2E2F86}">
          <x14:formula1>
            <xm:f>Lists!$B$25:$B$29</xm:f>
          </x14:formula1>
          <xm:sqref>B36</xm:sqref>
        </x14:dataValidation>
      </x14:dataValidations>
    </ex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052C7-F399-4F29-9F05-D0743E517575}">
  <dimension ref="A1:I29"/>
  <sheetViews>
    <sheetView workbookViewId="0">
      <selection activeCell="E10" sqref="E10"/>
    </sheetView>
  </sheetViews>
  <sheetFormatPr defaultRowHeight="14.5" x14ac:dyDescent="0.35"/>
  <cols>
    <col min="1" max="1" width="12" customWidth="1"/>
    <col min="2" max="2" width="42.81640625" customWidth="1"/>
    <col min="3" max="3" width="9.1796875" customWidth="1"/>
    <col min="4" max="4" width="43.1796875" customWidth="1"/>
    <col min="6" max="6" width="32.453125" customWidth="1"/>
    <col min="8" max="8" width="35.453125" customWidth="1"/>
    <col min="9" max="9" width="31.453125" customWidth="1"/>
  </cols>
  <sheetData>
    <row r="1" spans="1:9" x14ac:dyDescent="0.35">
      <c r="A1" t="s">
        <v>127</v>
      </c>
      <c r="B1" t="s">
        <v>128</v>
      </c>
      <c r="C1" t="s">
        <v>129</v>
      </c>
      <c r="D1" t="s">
        <v>130</v>
      </c>
      <c r="F1" t="s">
        <v>131</v>
      </c>
      <c r="H1" t="s">
        <v>132</v>
      </c>
      <c r="I1" t="s">
        <v>133</v>
      </c>
    </row>
    <row r="2" spans="1:9" x14ac:dyDescent="0.35">
      <c r="A2" t="s">
        <v>134</v>
      </c>
      <c r="B2" t="s">
        <v>36</v>
      </c>
      <c r="C2" t="s">
        <v>134</v>
      </c>
      <c r="D2" t="s">
        <v>36</v>
      </c>
      <c r="F2" t="s">
        <v>135</v>
      </c>
      <c r="H2" t="s">
        <v>136</v>
      </c>
      <c r="I2" t="s">
        <v>136</v>
      </c>
    </row>
    <row r="3" spans="1:9" x14ac:dyDescent="0.35">
      <c r="A3" s="54" t="s">
        <v>137</v>
      </c>
      <c r="B3" s="54" t="s">
        <v>138</v>
      </c>
      <c r="C3" t="s">
        <v>139</v>
      </c>
      <c r="D3" t="s">
        <v>140</v>
      </c>
      <c r="H3" t="s">
        <v>141</v>
      </c>
      <c r="I3" t="s">
        <v>141</v>
      </c>
    </row>
    <row r="4" spans="1:9" x14ac:dyDescent="0.35">
      <c r="A4" s="54" t="s">
        <v>142</v>
      </c>
      <c r="B4" s="54" t="s">
        <v>143</v>
      </c>
      <c r="C4" t="s">
        <v>144</v>
      </c>
      <c r="D4" t="s">
        <v>145</v>
      </c>
      <c r="H4" t="s">
        <v>146</v>
      </c>
      <c r="I4" t="s">
        <v>146</v>
      </c>
    </row>
    <row r="5" spans="1:9" x14ac:dyDescent="0.35">
      <c r="A5" s="54" t="s">
        <v>147</v>
      </c>
      <c r="B5" s="54" t="s">
        <v>148</v>
      </c>
      <c r="C5" t="s">
        <v>149</v>
      </c>
      <c r="D5" t="s">
        <v>150</v>
      </c>
    </row>
    <row r="6" spans="1:9" x14ac:dyDescent="0.35">
      <c r="A6" s="54" t="s">
        <v>151</v>
      </c>
      <c r="B6" s="54" t="s">
        <v>152</v>
      </c>
      <c r="C6" t="s">
        <v>153</v>
      </c>
      <c r="D6" t="s">
        <v>154</v>
      </c>
    </row>
    <row r="7" spans="1:9" ht="29" x14ac:dyDescent="0.35">
      <c r="A7" s="54" t="s">
        <v>155</v>
      </c>
      <c r="B7" s="54" t="s">
        <v>156</v>
      </c>
      <c r="C7" t="s">
        <v>157</v>
      </c>
      <c r="D7" s="52" t="s">
        <v>158</v>
      </c>
    </row>
    <row r="8" spans="1:9" x14ac:dyDescent="0.35">
      <c r="A8" s="54" t="s">
        <v>159</v>
      </c>
      <c r="B8" s="54" t="s">
        <v>160</v>
      </c>
      <c r="C8" t="s">
        <v>161</v>
      </c>
      <c r="D8" t="s">
        <v>162</v>
      </c>
    </row>
    <row r="9" spans="1:9" x14ac:dyDescent="0.35">
      <c r="A9" s="54" t="s">
        <v>163</v>
      </c>
      <c r="B9" s="54" t="s">
        <v>164</v>
      </c>
      <c r="C9" t="s">
        <v>165</v>
      </c>
      <c r="D9" s="52" t="s">
        <v>166</v>
      </c>
    </row>
    <row r="10" spans="1:9" x14ac:dyDescent="0.35">
      <c r="A10" s="54" t="s">
        <v>167</v>
      </c>
      <c r="B10" s="54" t="s">
        <v>168</v>
      </c>
      <c r="C10" t="s">
        <v>169</v>
      </c>
      <c r="D10" t="s">
        <v>170</v>
      </c>
    </row>
    <row r="11" spans="1:9" x14ac:dyDescent="0.35">
      <c r="A11" s="54" t="s">
        <v>171</v>
      </c>
      <c r="B11" s="54" t="s">
        <v>172</v>
      </c>
      <c r="C11" t="s">
        <v>173</v>
      </c>
      <c r="D11" t="s">
        <v>174</v>
      </c>
    </row>
    <row r="12" spans="1:9" x14ac:dyDescent="0.35">
      <c r="A12" s="54" t="s">
        <v>175</v>
      </c>
      <c r="B12" s="54" t="s">
        <v>176</v>
      </c>
      <c r="C12" s="54" t="s">
        <v>177</v>
      </c>
      <c r="D12" s="54" t="s">
        <v>178</v>
      </c>
    </row>
    <row r="13" spans="1:9" x14ac:dyDescent="0.35">
      <c r="A13" s="54" t="s">
        <v>179</v>
      </c>
      <c r="B13" s="54" t="s">
        <v>180</v>
      </c>
      <c r="C13" s="54" t="s">
        <v>181</v>
      </c>
      <c r="D13" s="69" t="s">
        <v>182</v>
      </c>
    </row>
    <row r="14" spans="1:9" x14ac:dyDescent="0.35">
      <c r="A14" s="54" t="s">
        <v>183</v>
      </c>
      <c r="B14" s="69" t="s">
        <v>184</v>
      </c>
      <c r="C14" s="54" t="s">
        <v>185</v>
      </c>
      <c r="D14" s="54" t="s">
        <v>186</v>
      </c>
    </row>
    <row r="15" spans="1:9" x14ac:dyDescent="0.35">
      <c r="A15" s="54" t="s">
        <v>187</v>
      </c>
      <c r="B15" s="54" t="s">
        <v>188</v>
      </c>
      <c r="C15" s="70"/>
      <c r="D15" s="70"/>
    </row>
    <row r="16" spans="1:9" x14ac:dyDescent="0.35">
      <c r="A16" s="70"/>
      <c r="B16" s="70"/>
      <c r="C16" s="54"/>
      <c r="D16" s="54"/>
    </row>
    <row r="17" spans="1:2" x14ac:dyDescent="0.35">
      <c r="A17" s="54"/>
      <c r="B17" s="54"/>
    </row>
    <row r="18" spans="1:2" x14ac:dyDescent="0.35">
      <c r="A18" s="54"/>
      <c r="B18" s="54"/>
    </row>
    <row r="19" spans="1:2" x14ac:dyDescent="0.35">
      <c r="A19" s="54"/>
      <c r="B19" s="54"/>
    </row>
    <row r="20" spans="1:2" x14ac:dyDescent="0.35">
      <c r="A20" s="54"/>
      <c r="B20" s="54"/>
    </row>
    <row r="21" spans="1:2" x14ac:dyDescent="0.35">
      <c r="A21" s="54"/>
      <c r="B21" s="54"/>
    </row>
    <row r="24" spans="1:2" x14ac:dyDescent="0.35">
      <c r="A24" t="s">
        <v>189</v>
      </c>
    </row>
    <row r="25" spans="1:2" x14ac:dyDescent="0.35">
      <c r="A25" t="s">
        <v>190</v>
      </c>
      <c r="B25" t="s">
        <v>26</v>
      </c>
    </row>
    <row r="26" spans="1:2" x14ac:dyDescent="0.35">
      <c r="A26" t="s">
        <v>191</v>
      </c>
      <c r="B26" t="s">
        <v>192</v>
      </c>
    </row>
    <row r="27" spans="1:2" x14ac:dyDescent="0.35">
      <c r="A27" t="s">
        <v>193</v>
      </c>
      <c r="B27" t="s">
        <v>194</v>
      </c>
    </row>
    <row r="28" spans="1:2" x14ac:dyDescent="0.35">
      <c r="A28" t="s">
        <v>195</v>
      </c>
      <c r="B28" s="68" t="s">
        <v>196</v>
      </c>
    </row>
    <row r="29" spans="1:2" x14ac:dyDescent="0.35">
      <c r="A29" t="s">
        <v>197</v>
      </c>
      <c r="B29" t="s">
        <v>198</v>
      </c>
    </row>
  </sheetData>
  <pageMargins left="0.7" right="0.7" top="0.75" bottom="0.75" header="0.3" footer="0.3"/>
  <tableParts count="4">
    <tablePart r:id="rId1"/>
    <tablePart r:id="rId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6F37C-4B0D-4B40-86B3-28E712B0B0E0}">
  <dimension ref="A1:M26"/>
  <sheetViews>
    <sheetView zoomScale="90" zoomScaleNormal="90" workbookViewId="0">
      <selection activeCell="E38" sqref="E38"/>
    </sheetView>
  </sheetViews>
  <sheetFormatPr defaultRowHeight="14.5" x14ac:dyDescent="0.35"/>
  <cols>
    <col min="1" max="1" width="19.81640625" customWidth="1"/>
    <col min="2" max="2" width="39" customWidth="1"/>
    <col min="5" max="5" width="12.1796875" customWidth="1"/>
    <col min="7" max="7" width="32.1796875" customWidth="1"/>
  </cols>
  <sheetData>
    <row r="1" spans="1:5" ht="18.5" x14ac:dyDescent="0.45">
      <c r="A1" s="106" t="s">
        <v>199</v>
      </c>
      <c r="B1" s="106"/>
      <c r="C1" s="106"/>
      <c r="D1" s="106"/>
      <c r="E1" s="106"/>
    </row>
    <row r="2" spans="1:5" x14ac:dyDescent="0.35">
      <c r="A2" s="14" t="s">
        <v>200</v>
      </c>
      <c r="B2" s="14" t="s">
        <v>201</v>
      </c>
      <c r="C2" s="14" t="s">
        <v>17</v>
      </c>
      <c r="D2" s="14" t="s">
        <v>21</v>
      </c>
      <c r="E2" s="14" t="s">
        <v>23</v>
      </c>
    </row>
    <row r="3" spans="1:5" x14ac:dyDescent="0.35">
      <c r="A3" s="50" t="s">
        <v>24</v>
      </c>
      <c r="B3" s="50" t="s">
        <v>25</v>
      </c>
      <c r="C3" s="50">
        <v>7.5</v>
      </c>
      <c r="D3" s="50" t="s">
        <v>27</v>
      </c>
      <c r="E3" s="50" t="s">
        <v>28</v>
      </c>
    </row>
    <row r="4" spans="1:5" x14ac:dyDescent="0.35">
      <c r="A4" s="50" t="s">
        <v>32</v>
      </c>
      <c r="B4" s="50" t="s">
        <v>33</v>
      </c>
      <c r="C4" s="50">
        <v>7.5</v>
      </c>
      <c r="D4" s="50" t="s">
        <v>27</v>
      </c>
      <c r="E4" s="50" t="s">
        <v>28</v>
      </c>
    </row>
    <row r="5" spans="1:5" x14ac:dyDescent="0.35">
      <c r="A5" s="53" t="str">
        <f>'Study Plan'!A18</f>
        <v>CH-XXX</v>
      </c>
      <c r="B5" s="53" t="str">
        <f>'Study Plan'!B18</f>
        <v>Please select:</v>
      </c>
      <c r="C5" s="51">
        <v>7.5</v>
      </c>
      <c r="D5" s="51" t="s">
        <v>37</v>
      </c>
      <c r="E5" s="51" t="s">
        <v>28</v>
      </c>
    </row>
    <row r="6" spans="1:5" x14ac:dyDescent="0.35">
      <c r="A6" s="50" t="s">
        <v>29</v>
      </c>
      <c r="B6" s="50" t="s">
        <v>30</v>
      </c>
      <c r="C6" s="50">
        <v>7.5</v>
      </c>
      <c r="D6" s="50" t="s">
        <v>27</v>
      </c>
      <c r="E6" s="50" t="s">
        <v>31</v>
      </c>
    </row>
    <row r="7" spans="1:5" x14ac:dyDescent="0.35">
      <c r="A7" s="50" t="s">
        <v>34</v>
      </c>
      <c r="B7" s="50" t="s">
        <v>35</v>
      </c>
      <c r="C7" s="50">
        <v>7.5</v>
      </c>
      <c r="D7" s="50" t="s">
        <v>27</v>
      </c>
      <c r="E7" s="50" t="s">
        <v>31</v>
      </c>
    </row>
    <row r="8" spans="1:5" x14ac:dyDescent="0.35">
      <c r="A8" s="53" t="str">
        <f>'Study Plan'!A19</f>
        <v>CH-XXX</v>
      </c>
      <c r="B8" s="53" t="str">
        <f>'Study Plan'!B19</f>
        <v>Please select:</v>
      </c>
      <c r="C8" s="51">
        <v>7.5</v>
      </c>
      <c r="D8" s="51" t="s">
        <v>37</v>
      </c>
      <c r="E8" s="51" t="s">
        <v>31</v>
      </c>
    </row>
    <row r="10" spans="1:5" x14ac:dyDescent="0.35">
      <c r="A10" t="s">
        <v>202</v>
      </c>
      <c r="B10" s="14" t="s">
        <v>135</v>
      </c>
    </row>
    <row r="12" spans="1:5" x14ac:dyDescent="0.35">
      <c r="A12" t="s">
        <v>203</v>
      </c>
      <c r="D12" s="60" t="str">
        <f>IF(A5="CH-300","IBA or GEM",IF(A5="CH-330","IRPH","NONE"))</f>
        <v>NONE</v>
      </c>
    </row>
    <row r="14" spans="1:5" x14ac:dyDescent="0.35">
      <c r="A14" t="s">
        <v>204</v>
      </c>
      <c r="D14" s="60" t="str">
        <f>IF((A5="CH-300")*(A8="CH-301"),"IBA or GEM",IF((A5="CH-330")*(A8="CH-331"),"IRPH","NONE"))</f>
        <v>NONE</v>
      </c>
    </row>
    <row r="17" spans="1:13" ht="18.5" x14ac:dyDescent="0.45">
      <c r="A17" s="106" t="s">
        <v>205</v>
      </c>
      <c r="B17" s="106"/>
      <c r="C17" s="106"/>
      <c r="D17" s="106"/>
      <c r="E17" s="106"/>
    </row>
    <row r="18" spans="1:13" x14ac:dyDescent="0.35">
      <c r="A18" s="14" t="s">
        <v>200</v>
      </c>
      <c r="B18" s="14" t="s">
        <v>201</v>
      </c>
      <c r="C18" s="14" t="s">
        <v>17</v>
      </c>
      <c r="D18" s="14" t="s">
        <v>21</v>
      </c>
      <c r="E18" s="14" t="s">
        <v>23</v>
      </c>
    </row>
    <row r="19" spans="1:13" x14ac:dyDescent="0.35">
      <c r="A19" s="8" t="s">
        <v>206</v>
      </c>
      <c r="B19" s="7" t="s">
        <v>60</v>
      </c>
      <c r="C19" s="42">
        <v>5</v>
      </c>
      <c r="D19" s="40" t="s">
        <v>27</v>
      </c>
      <c r="E19" s="7" t="s">
        <v>28</v>
      </c>
      <c r="J19" s="59"/>
    </row>
    <row r="20" spans="1:13" x14ac:dyDescent="0.35">
      <c r="A20" s="8" t="s">
        <v>61</v>
      </c>
      <c r="B20" s="7" t="s">
        <v>207</v>
      </c>
      <c r="C20" s="42">
        <v>5</v>
      </c>
      <c r="D20" s="40" t="s">
        <v>27</v>
      </c>
      <c r="E20" s="7" t="s">
        <v>31</v>
      </c>
    </row>
    <row r="21" spans="1:13" ht="15" thickBot="1" x14ac:dyDescent="0.4"/>
    <row r="22" spans="1:13" ht="18.5" x14ac:dyDescent="0.45">
      <c r="A22" s="106" t="s">
        <v>68</v>
      </c>
      <c r="B22" s="106"/>
      <c r="C22" s="106"/>
      <c r="D22" s="106"/>
      <c r="E22" s="106"/>
      <c r="G22" s="97" t="s">
        <v>208</v>
      </c>
      <c r="H22" s="98"/>
      <c r="I22" s="98"/>
      <c r="J22" s="98"/>
      <c r="K22" s="98"/>
      <c r="L22" s="98"/>
      <c r="M22" s="99"/>
    </row>
    <row r="23" spans="1:13" x14ac:dyDescent="0.35">
      <c r="A23" s="14" t="s">
        <v>200</v>
      </c>
      <c r="B23" s="14" t="s">
        <v>201</v>
      </c>
      <c r="C23" s="14" t="s">
        <v>17</v>
      </c>
      <c r="D23" s="14" t="s">
        <v>21</v>
      </c>
      <c r="E23" s="14" t="s">
        <v>23</v>
      </c>
      <c r="G23" s="100"/>
      <c r="H23" s="101"/>
      <c r="I23" s="101"/>
      <c r="J23" s="101"/>
      <c r="K23" s="101"/>
      <c r="L23" s="101"/>
      <c r="M23" s="102"/>
    </row>
    <row r="24" spans="1:13" ht="29" x14ac:dyDescent="0.35">
      <c r="A24" s="57" t="str">
        <f>'Study Plan'!A41</f>
        <v>CTLA-GER-XX/ CTHU-HUM-XXX</v>
      </c>
      <c r="B24" s="57" t="str">
        <f>'Study Plan'!B41</f>
        <v>Please select:</v>
      </c>
      <c r="C24" s="48">
        <v>2.5</v>
      </c>
      <c r="D24" s="48" t="s">
        <v>37</v>
      </c>
      <c r="E24" s="49" t="s">
        <v>28</v>
      </c>
      <c r="G24" s="100"/>
      <c r="H24" s="101"/>
      <c r="I24" s="101"/>
      <c r="J24" s="101"/>
      <c r="K24" s="101"/>
      <c r="L24" s="101"/>
      <c r="M24" s="102"/>
    </row>
    <row r="25" spans="1:13" ht="29" x14ac:dyDescent="0.35">
      <c r="A25" s="57" t="str">
        <f>'Study Plan'!A42</f>
        <v>CTLA-GER-XX/ CTHU-HUM-XXX</v>
      </c>
      <c r="B25" s="57" t="str">
        <f>'Study Plan'!B42</f>
        <v>Please select:</v>
      </c>
      <c r="C25" s="48">
        <v>2.5</v>
      </c>
      <c r="D25" s="48" t="s">
        <v>37</v>
      </c>
      <c r="E25" s="49" t="s">
        <v>31</v>
      </c>
      <c r="G25" s="100"/>
      <c r="H25" s="101"/>
      <c r="I25" s="101"/>
      <c r="J25" s="101"/>
      <c r="K25" s="101"/>
      <c r="L25" s="101"/>
      <c r="M25" s="102"/>
    </row>
    <row r="26" spans="1:13" ht="15" thickBot="1" x14ac:dyDescent="0.4">
      <c r="G26" s="103"/>
      <c r="H26" s="104"/>
      <c r="I26" s="104"/>
      <c r="J26" s="104"/>
      <c r="K26" s="104"/>
      <c r="L26" s="104"/>
      <c r="M26" s="105"/>
    </row>
  </sheetData>
  <mergeCells count="4">
    <mergeCell ref="G22:M26"/>
    <mergeCell ref="A1:E1"/>
    <mergeCell ref="A17:E17"/>
    <mergeCell ref="A22:E22"/>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56061-6A5A-4E3D-8714-FDE3E4EDC3AB}">
  <dimension ref="A1:B12"/>
  <sheetViews>
    <sheetView workbookViewId="0">
      <selection activeCell="G14" sqref="G14"/>
    </sheetView>
  </sheetViews>
  <sheetFormatPr defaultRowHeight="14.5" x14ac:dyDescent="0.35"/>
  <cols>
    <col min="1" max="1" width="12.453125" customWidth="1"/>
    <col min="2" max="2" width="12.81640625" customWidth="1"/>
  </cols>
  <sheetData>
    <row r="1" spans="1:2" x14ac:dyDescent="0.35">
      <c r="A1" t="s">
        <v>23</v>
      </c>
      <c r="B1" t="s">
        <v>209</v>
      </c>
    </row>
    <row r="3" spans="1:2" x14ac:dyDescent="0.35">
      <c r="A3" s="43" t="s">
        <v>28</v>
      </c>
      <c r="B3" s="43">
        <f>SUMIF('Study Plan'!I$14:I$76, A3, 'Study Plan'!C$14:C$76)</f>
        <v>30</v>
      </c>
    </row>
    <row r="4" spans="1:2" x14ac:dyDescent="0.35">
      <c r="A4" s="43" t="s">
        <v>31</v>
      </c>
      <c r="B4" s="43">
        <f>SUMIF('Study Plan'!I$14:I$76, A4, 'Study Plan'!C$14:C$76)</f>
        <v>30</v>
      </c>
    </row>
    <row r="5" spans="1:2" x14ac:dyDescent="0.35">
      <c r="A5" s="43" t="s">
        <v>210</v>
      </c>
      <c r="B5" s="43">
        <f>SUMIF('Study Plan'!I$14:I$76, A5, 'Study Plan'!C$14:C$76)</f>
        <v>0</v>
      </c>
    </row>
    <row r="6" spans="1:2" x14ac:dyDescent="0.35">
      <c r="A6" s="43" t="s">
        <v>211</v>
      </c>
      <c r="B6" s="43">
        <f>SUMIF('Study Plan'!I$14:I$76, A6, 'Study Plan'!C$14:C$76)</f>
        <v>0</v>
      </c>
    </row>
    <row r="7" spans="1:2" x14ac:dyDescent="0.35">
      <c r="A7" s="43" t="s">
        <v>212</v>
      </c>
      <c r="B7" s="43">
        <f>SUMIF('Study Plan'!I$14:I$76, A7, 'Study Plan'!C$14:C$76)</f>
        <v>0</v>
      </c>
    </row>
    <row r="8" spans="1:2" x14ac:dyDescent="0.35">
      <c r="A8" s="43" t="s">
        <v>213</v>
      </c>
      <c r="B8" s="43">
        <f>SUMIF('Study Plan'!I$14:I$76, A8, 'Study Plan'!C$14:C$76)</f>
        <v>0</v>
      </c>
    </row>
    <row r="9" spans="1:2" x14ac:dyDescent="0.35">
      <c r="A9" s="43" t="s">
        <v>214</v>
      </c>
      <c r="B9" s="43">
        <f>SUMIF('Study Plan'!I$14:I$76, A9, 'Study Plan'!C$14:C$76)</f>
        <v>0</v>
      </c>
    </row>
    <row r="10" spans="1:2" x14ac:dyDescent="0.35">
      <c r="A10" s="43" t="s">
        <v>215</v>
      </c>
      <c r="B10" s="43">
        <f>SUMIF('Study Plan'!I$14:I$76, A10, 'Study Plan'!C$14:C$76)</f>
        <v>0</v>
      </c>
    </row>
    <row r="11" spans="1:2" ht="15" thickBot="1" x14ac:dyDescent="0.4">
      <c r="A11" s="44"/>
      <c r="B11" s="44"/>
    </row>
    <row r="12" spans="1:2" x14ac:dyDescent="0.35">
      <c r="A12" t="s">
        <v>216</v>
      </c>
      <c r="B12">
        <f>SUM(B3:B10)</f>
        <v>60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DD893-DB55-4A50-9167-B2E645318503}">
  <dimension ref="A1:E48"/>
  <sheetViews>
    <sheetView zoomScale="90" zoomScaleNormal="90" workbookViewId="0">
      <selection sqref="A1:D1"/>
    </sheetView>
  </sheetViews>
  <sheetFormatPr defaultColWidth="8.81640625" defaultRowHeight="14.5" x14ac:dyDescent="0.35"/>
  <cols>
    <col min="1" max="1" width="21.54296875" customWidth="1"/>
    <col min="2" max="2" width="25.81640625" customWidth="1"/>
    <col min="3" max="3" width="9.1796875" customWidth="1"/>
    <col min="4" max="4" width="33.453125" customWidth="1"/>
    <col min="5" max="5" width="8.1796875" customWidth="1"/>
    <col min="8" max="8" width="43.453125" customWidth="1"/>
  </cols>
  <sheetData>
    <row r="1" spans="1:5" ht="18.5" x14ac:dyDescent="0.45">
      <c r="A1" s="106" t="s">
        <v>217</v>
      </c>
      <c r="B1" s="106"/>
      <c r="C1" s="106"/>
      <c r="D1" s="106"/>
    </row>
    <row r="2" spans="1:5" ht="18.5" x14ac:dyDescent="0.45">
      <c r="A2" s="13"/>
      <c r="B2" s="13"/>
      <c r="C2" s="13"/>
      <c r="D2" s="13"/>
    </row>
    <row r="4" spans="1:5" x14ac:dyDescent="0.35">
      <c r="A4" s="14" t="s">
        <v>218</v>
      </c>
      <c r="B4" s="14" t="s">
        <v>219</v>
      </c>
    </row>
    <row r="5" spans="1:5" ht="45.65" customHeight="1" x14ac:dyDescent="0.35">
      <c r="A5" s="25" t="s">
        <v>200</v>
      </c>
      <c r="B5" s="25" t="s">
        <v>201</v>
      </c>
      <c r="C5" s="26" t="s">
        <v>20</v>
      </c>
      <c r="D5" s="26" t="s">
        <v>220</v>
      </c>
      <c r="E5" s="26" t="s">
        <v>221</v>
      </c>
    </row>
    <row r="6" spans="1:5" x14ac:dyDescent="0.35">
      <c r="A6" s="8"/>
      <c r="B6" s="8"/>
      <c r="C6" s="40"/>
      <c r="D6" s="8"/>
      <c r="E6" s="8"/>
    </row>
    <row r="7" spans="1:5" x14ac:dyDescent="0.35">
      <c r="A7" s="8"/>
      <c r="B7" s="8"/>
      <c r="C7" s="40"/>
      <c r="D7" s="8"/>
      <c r="E7" s="8"/>
    </row>
    <row r="8" spans="1:5" x14ac:dyDescent="0.35">
      <c r="A8" s="8"/>
      <c r="B8" s="8"/>
      <c r="C8" s="40"/>
      <c r="D8" s="8"/>
      <c r="E8" s="8"/>
    </row>
    <row r="9" spans="1:5" x14ac:dyDescent="0.35">
      <c r="A9" s="8"/>
      <c r="B9" s="8"/>
      <c r="C9" s="40"/>
      <c r="D9" s="8"/>
      <c r="E9" s="8"/>
    </row>
    <row r="10" spans="1:5" x14ac:dyDescent="0.35">
      <c r="A10" s="8"/>
      <c r="B10" s="8"/>
      <c r="C10" s="40"/>
      <c r="D10" s="8"/>
      <c r="E10" s="8"/>
    </row>
    <row r="11" spans="1:5" x14ac:dyDescent="0.35">
      <c r="A11" s="8"/>
      <c r="B11" s="8"/>
      <c r="C11" s="40"/>
      <c r="D11" s="8"/>
      <c r="E11" s="8"/>
    </row>
    <row r="12" spans="1:5" x14ac:dyDescent="0.35">
      <c r="A12" s="8"/>
      <c r="B12" s="8"/>
      <c r="C12" s="40"/>
      <c r="D12" s="8"/>
      <c r="E12" s="8"/>
    </row>
    <row r="13" spans="1:5" x14ac:dyDescent="0.35">
      <c r="A13" s="8"/>
      <c r="B13" s="8"/>
      <c r="C13" s="40"/>
      <c r="D13" s="8"/>
      <c r="E13" s="8"/>
    </row>
    <row r="14" spans="1:5" x14ac:dyDescent="0.35">
      <c r="A14" s="8"/>
      <c r="B14" s="8"/>
      <c r="C14" s="40"/>
      <c r="D14" s="8"/>
      <c r="E14" s="8"/>
    </row>
    <row r="15" spans="1:5" x14ac:dyDescent="0.35">
      <c r="A15" s="8"/>
      <c r="B15" s="8"/>
      <c r="C15" s="40"/>
      <c r="D15" s="8"/>
      <c r="E15" s="8"/>
    </row>
    <row r="16" spans="1:5" x14ac:dyDescent="0.35">
      <c r="A16" s="8"/>
      <c r="B16" s="8"/>
      <c r="C16" s="40"/>
      <c r="D16" s="8"/>
      <c r="E16" s="8"/>
    </row>
    <row r="17" spans="1:5" x14ac:dyDescent="0.35">
      <c r="A17" s="8"/>
      <c r="B17" s="8"/>
      <c r="C17" s="40"/>
      <c r="D17" s="8"/>
      <c r="E17" s="8"/>
    </row>
    <row r="18" spans="1:5" x14ac:dyDescent="0.35">
      <c r="A18" s="8"/>
      <c r="B18" s="8"/>
      <c r="C18" s="40"/>
      <c r="D18" s="8"/>
      <c r="E18" s="8"/>
    </row>
    <row r="19" spans="1:5" x14ac:dyDescent="0.35">
      <c r="A19" s="8"/>
      <c r="B19" s="8"/>
      <c r="C19" s="40"/>
      <c r="D19" s="8"/>
      <c r="E19" s="8"/>
    </row>
    <row r="21" spans="1:5" x14ac:dyDescent="0.35">
      <c r="B21" s="14" t="s">
        <v>222</v>
      </c>
      <c r="C21" s="28">
        <f>SUM(C6:C19)</f>
        <v>0</v>
      </c>
    </row>
    <row r="24" spans="1:5" x14ac:dyDescent="0.35">
      <c r="A24" s="14" t="s">
        <v>223</v>
      </c>
      <c r="B24" s="14" t="s">
        <v>219</v>
      </c>
    </row>
    <row r="25" spans="1:5" ht="43.4" customHeight="1" x14ac:dyDescent="0.35">
      <c r="A25" s="25" t="s">
        <v>200</v>
      </c>
      <c r="B25" s="25" t="s">
        <v>201</v>
      </c>
      <c r="C25" s="26" t="s">
        <v>20</v>
      </c>
      <c r="D25" s="26" t="s">
        <v>220</v>
      </c>
      <c r="E25" s="26" t="s">
        <v>221</v>
      </c>
    </row>
    <row r="26" spans="1:5" x14ac:dyDescent="0.35">
      <c r="A26" s="8"/>
      <c r="B26" s="8"/>
      <c r="C26" s="40"/>
      <c r="D26" s="8"/>
      <c r="E26" s="8"/>
    </row>
    <row r="27" spans="1:5" x14ac:dyDescent="0.35">
      <c r="A27" s="8"/>
      <c r="B27" s="8"/>
      <c r="C27" s="40"/>
      <c r="D27" s="8"/>
      <c r="E27" s="8"/>
    </row>
    <row r="28" spans="1:5" x14ac:dyDescent="0.35">
      <c r="A28" s="8"/>
      <c r="B28" s="8"/>
      <c r="C28" s="40"/>
      <c r="D28" s="8"/>
      <c r="E28" s="8"/>
    </row>
    <row r="29" spans="1:5" x14ac:dyDescent="0.35">
      <c r="A29" s="8"/>
      <c r="B29" s="8"/>
      <c r="C29" s="40"/>
      <c r="D29" s="8"/>
      <c r="E29" s="8"/>
    </row>
    <row r="30" spans="1:5" x14ac:dyDescent="0.35">
      <c r="A30" s="8"/>
      <c r="B30" s="8"/>
      <c r="C30" s="40"/>
      <c r="D30" s="8"/>
      <c r="E30" s="8"/>
    </row>
    <row r="31" spans="1:5" x14ac:dyDescent="0.35">
      <c r="A31" s="8"/>
      <c r="B31" s="8"/>
      <c r="C31" s="40"/>
      <c r="D31" s="8"/>
      <c r="E31" s="8"/>
    </row>
    <row r="32" spans="1:5" x14ac:dyDescent="0.35">
      <c r="A32" s="8"/>
      <c r="B32" s="8"/>
      <c r="C32" s="40"/>
      <c r="D32" s="8"/>
      <c r="E32" s="8"/>
    </row>
    <row r="33" spans="1:5" x14ac:dyDescent="0.35">
      <c r="A33" s="8"/>
      <c r="B33" s="8"/>
      <c r="C33" s="40"/>
      <c r="D33" s="8"/>
      <c r="E33" s="8"/>
    </row>
    <row r="34" spans="1:5" x14ac:dyDescent="0.35">
      <c r="A34" s="8"/>
      <c r="B34" s="8"/>
      <c r="C34" s="40"/>
      <c r="D34" s="8"/>
      <c r="E34" s="8"/>
    </row>
    <row r="35" spans="1:5" x14ac:dyDescent="0.35">
      <c r="A35" s="8"/>
      <c r="B35" s="8"/>
      <c r="C35" s="40"/>
      <c r="D35" s="8"/>
      <c r="E35" s="8"/>
    </row>
    <row r="36" spans="1:5" x14ac:dyDescent="0.35">
      <c r="A36" s="8"/>
      <c r="B36" s="8"/>
      <c r="C36" s="40"/>
      <c r="D36" s="8"/>
      <c r="E36" s="8"/>
    </row>
    <row r="37" spans="1:5" x14ac:dyDescent="0.35">
      <c r="A37" s="8"/>
      <c r="B37" s="8"/>
      <c r="C37" s="40"/>
      <c r="D37" s="8"/>
      <c r="E37" s="8"/>
    </row>
    <row r="38" spans="1:5" x14ac:dyDescent="0.35">
      <c r="A38" s="8"/>
      <c r="B38" s="8"/>
      <c r="C38" s="40"/>
      <c r="D38" s="8"/>
      <c r="E38" s="8"/>
    </row>
    <row r="39" spans="1:5" x14ac:dyDescent="0.35">
      <c r="A39" s="8"/>
      <c r="B39" s="8"/>
      <c r="C39" s="40"/>
      <c r="D39" s="8"/>
      <c r="E39" s="8"/>
    </row>
    <row r="41" spans="1:5" x14ac:dyDescent="0.35">
      <c r="B41" s="14" t="s">
        <v>224</v>
      </c>
      <c r="C41" s="28">
        <f>SUM(C26:C39)</f>
        <v>0</v>
      </c>
    </row>
    <row r="42" spans="1:5" x14ac:dyDescent="0.35">
      <c r="C42" s="28"/>
    </row>
    <row r="43" spans="1:5" x14ac:dyDescent="0.35">
      <c r="B43" s="14" t="s">
        <v>225</v>
      </c>
      <c r="C43" s="28">
        <f>C21+C41</f>
        <v>0</v>
      </c>
      <c r="D43" s="27" t="s">
        <v>226</v>
      </c>
      <c r="E43" s="28">
        <f>'Study Plan'!$B$76+'Extension Semesters'!C43</f>
        <v>0</v>
      </c>
    </row>
    <row r="45" spans="1:5" ht="15" thickBot="1" x14ac:dyDescent="0.4"/>
    <row r="46" spans="1:5" x14ac:dyDescent="0.35">
      <c r="A46" s="30"/>
      <c r="B46" s="31"/>
      <c r="C46" s="31"/>
      <c r="D46" s="31"/>
      <c r="E46" s="32"/>
    </row>
    <row r="47" spans="1:5" ht="15" thickBot="1" x14ac:dyDescent="0.4">
      <c r="A47" s="33" t="s">
        <v>227</v>
      </c>
      <c r="B47" s="14"/>
      <c r="C47" s="34"/>
      <c r="E47" s="35"/>
    </row>
    <row r="48" spans="1:5" ht="15" thickBot="1" x14ac:dyDescent="0.4">
      <c r="A48" s="36"/>
      <c r="B48" s="37"/>
      <c r="C48" s="37"/>
      <c r="D48" s="37"/>
      <c r="E48" s="38"/>
    </row>
  </sheetData>
  <mergeCells count="1">
    <mergeCell ref="A1:D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896336E3FBA254A919EDF127534ABED" ma:contentTypeVersion="12" ma:contentTypeDescription="Create a new document." ma:contentTypeScope="" ma:versionID="2a648b747bc9c0701cf1435a577a2cf7">
  <xsd:schema xmlns:xsd="http://www.w3.org/2001/XMLSchema" xmlns:xs="http://www.w3.org/2001/XMLSchema" xmlns:p="http://schemas.microsoft.com/office/2006/metadata/properties" xmlns:ns2="4bb8972d-6d46-4074-a72f-dd9edcc01ebb" xmlns:ns3="05874585-1011-4c02-bdbc-8de0eed46875" targetNamespace="http://schemas.microsoft.com/office/2006/metadata/properties" ma:root="true" ma:fieldsID="97bd2f67a93e8cbdece998c8a9ee826c" ns2:_="" ns3:_="">
    <xsd:import namespace="4bb8972d-6d46-4074-a72f-dd9edcc01ebb"/>
    <xsd:import namespace="05874585-1011-4c02-bdbc-8de0eed4687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2:MediaServiceSearchProperties" minOccurs="0"/>
                <xsd:element ref="ns2:MediaServiceObjectDetectorVersions" minOccurs="0"/>
                <xsd:element ref="ns3:SharedWithUsers" minOccurs="0"/>
                <xsd:element ref="ns3:SharedWithDetail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b8972d-6d46-4074-a72f-dd9edcc01e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5874585-1011-4c02-bdbc-8de0eed4687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9C6E437-C0B7-4501-A47A-5D3639E098B1}"/>
</file>

<file path=customXml/itemProps2.xml><?xml version="1.0" encoding="utf-8"?>
<ds:datastoreItem xmlns:ds="http://schemas.openxmlformats.org/officeDocument/2006/customXml" ds:itemID="{EAC5F12E-5A25-4453-A8F3-A246F1A53CFF}">
  <ds:schemaRefs>
    <ds:schemaRef ds:uri="http://schemas.microsoft.com/sharepoint/v3/contenttype/forms"/>
  </ds:schemaRefs>
</ds:datastoreItem>
</file>

<file path=customXml/itemProps3.xml><?xml version="1.0" encoding="utf-8"?>
<ds:datastoreItem xmlns:ds="http://schemas.openxmlformats.org/officeDocument/2006/customXml" ds:itemID="{B3A8F32F-4DC3-4210-89BE-B589EF31F295}">
  <ds:schemaRefs>
    <ds:schemaRef ds:uri="http://purl.org/dc/dcmitype/"/>
    <ds:schemaRef ds:uri="http://schemas.microsoft.com/office/2006/documentManagement/types"/>
    <ds:schemaRef ds:uri="e53f908f-34e7-4c58-a4c8-d6911175ab2e"/>
    <ds:schemaRef ds:uri="http://www.w3.org/XML/1998/namespace"/>
    <ds:schemaRef ds:uri="http://purl.org/dc/terms/"/>
    <ds:schemaRef ds:uri="526da30d-7ad6-4d2a-afe1-524778b907d1"/>
    <ds:schemaRef ds:uri="http://purl.org/dc/elements/1.1/"/>
    <ds:schemaRef ds:uri="http://schemas.microsoft.com/office/2006/metadata/properties"/>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Study Plan</vt:lpstr>
      <vt:lpstr>Lists</vt:lpstr>
      <vt:lpstr>Entry Advising Form</vt:lpstr>
      <vt:lpstr>Workload Balance</vt:lpstr>
      <vt:lpstr>Extension Semesters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Ahrens, Mareike</dc:creator>
  <cp:keywords/>
  <dc:description/>
  <cp:lastModifiedBy>Abo Alatta, Nina</cp:lastModifiedBy>
  <cp:revision/>
  <dcterms:created xsi:type="dcterms:W3CDTF">2019-11-26T14:01:12Z</dcterms:created>
  <dcterms:modified xsi:type="dcterms:W3CDTF">2026-08-20T10:46:37Z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0x0101007896336E3FBA254A919EDF127534ABED</vt:lpwstr>
  </property>
  <property fmtid="{D5CDD505-2E9C-101B-9397-08002B2CF9AE}" pid="3" name="Order">
    <vt:r8>593400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