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226" documentId="13_ncr:1_{012AC437-1146-40BF-9B1C-5EA859A6568B}" xr6:coauthVersionLast="47" xr6:coauthVersionMax="47" xr10:uidLastSave="{438EADBA-7CCF-46B2-9ACA-F0BDF827290C}"/>
  <bookViews>
    <workbookView xWindow="-28920" yWindow="-105" windowWidth="29040" windowHeight="15840" xr2:uid="{00000000-000D-0000-FFFF-FFFF00000000}"/>
  </bookViews>
  <sheets>
    <sheet name="Study Plan" sheetId="1" r:id="rId1"/>
    <sheet name="Lists" sheetId="4" state="hidden" r:id="rId2"/>
    <sheet name="Entry Advising Form" sheetId="5" r:id="rId3"/>
    <sheet name="Workload Balance" sheetId="3" r:id="rId4"/>
    <sheet name="Extension Semester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4" i="1" l="1"/>
  <c r="E94" i="1"/>
  <c r="F93" i="1"/>
  <c r="E93" i="1"/>
  <c r="F92" i="1"/>
  <c r="E92" i="1"/>
  <c r="F91" i="1"/>
  <c r="E91" i="1"/>
  <c r="F90" i="1"/>
  <c r="E90" i="1"/>
  <c r="F89" i="1"/>
  <c r="E89" i="1"/>
  <c r="F88" i="1"/>
  <c r="E88" i="1"/>
  <c r="F87" i="1"/>
  <c r="E87" i="1"/>
  <c r="F86" i="1"/>
  <c r="E86" i="1"/>
  <c r="F30" i="1"/>
  <c r="A19" i="1"/>
  <c r="A18" i="1"/>
  <c r="A39" i="1"/>
  <c r="F39" i="1"/>
  <c r="E39" i="1"/>
  <c r="F54" i="1"/>
  <c r="E54" i="1"/>
  <c r="F53" i="1"/>
  <c r="E53" i="1"/>
  <c r="F52" i="1"/>
  <c r="E52" i="1"/>
  <c r="F51" i="1"/>
  <c r="E51" i="1"/>
  <c r="F50" i="1"/>
  <c r="E50" i="1"/>
  <c r="F49" i="1"/>
  <c r="E49" i="1"/>
  <c r="F48" i="1"/>
  <c r="E48" i="1"/>
  <c r="B6" i="3" l="1"/>
  <c r="B8" i="3"/>
  <c r="B10" i="3"/>
  <c r="B9" i="3"/>
  <c r="B7" i="3"/>
  <c r="B5" i="3"/>
  <c r="B4" i="3"/>
  <c r="B3" i="3"/>
  <c r="F44" i="1" l="1"/>
  <c r="E44" i="1"/>
  <c r="A44" i="1"/>
  <c r="F43" i="1"/>
  <c r="E43" i="1"/>
  <c r="A43" i="1"/>
  <c r="B8" i="5" l="1"/>
  <c r="A8" i="5" l="1"/>
  <c r="A5" i="5"/>
  <c r="F19" i="1"/>
  <c r="E19" i="1"/>
  <c r="D14" i="5" l="1"/>
  <c r="D12" i="5"/>
  <c r="B11" i="3"/>
  <c r="B12" i="3"/>
  <c r="F64" i="1"/>
  <c r="E64" i="1"/>
  <c r="F63" i="1"/>
  <c r="E63" i="1"/>
  <c r="F62" i="1"/>
  <c r="E62" i="1"/>
  <c r="F61" i="1"/>
  <c r="E61" i="1"/>
  <c r="F60" i="1"/>
  <c r="E60" i="1"/>
  <c r="F59" i="1"/>
  <c r="E59" i="1"/>
  <c r="F58" i="1"/>
  <c r="E58" i="1"/>
  <c r="A25" i="5"/>
  <c r="A24" i="5"/>
  <c r="B25" i="5"/>
  <c r="B24" i="5"/>
  <c r="B20" i="5"/>
  <c r="A20" i="5"/>
  <c r="B19" i="5"/>
  <c r="A19" i="5"/>
  <c r="B7" i="5"/>
  <c r="A7" i="5"/>
  <c r="B6" i="5"/>
  <c r="A6" i="5"/>
  <c r="B5" i="5"/>
  <c r="B4" i="5"/>
  <c r="A4" i="5"/>
  <c r="B3" i="5"/>
  <c r="A3" i="5"/>
  <c r="E30" i="1"/>
  <c r="E14" i="1"/>
  <c r="F14" i="1"/>
  <c r="E15" i="1"/>
  <c r="F15" i="1"/>
  <c r="E16" i="1"/>
  <c r="F16" i="1"/>
  <c r="E17" i="1"/>
  <c r="F17" i="1"/>
  <c r="E18" i="1"/>
  <c r="F18" i="1"/>
  <c r="F31" i="1"/>
  <c r="E31" i="1"/>
  <c r="F75" i="1"/>
  <c r="F74" i="1"/>
  <c r="E75" i="1"/>
  <c r="E74" i="1"/>
  <c r="F68" i="1"/>
  <c r="F69" i="1"/>
  <c r="F70" i="1"/>
  <c r="E68" i="1"/>
  <c r="E69" i="1"/>
  <c r="E70" i="1"/>
  <c r="F36" i="1"/>
  <c r="F37" i="1"/>
  <c r="F38" i="1"/>
  <c r="F35" i="1"/>
  <c r="E36" i="1"/>
  <c r="E37" i="1"/>
  <c r="E38" i="1"/>
  <c r="E35" i="1"/>
  <c r="F24" i="1"/>
  <c r="F25" i="1"/>
  <c r="F26" i="1"/>
  <c r="F27" i="1"/>
  <c r="F28" i="1"/>
  <c r="F29" i="1"/>
  <c r="E24" i="1"/>
  <c r="E25" i="1"/>
  <c r="E26" i="1"/>
  <c r="E27" i="1"/>
  <c r="E28" i="1"/>
  <c r="E29" i="1"/>
  <c r="E23" i="1"/>
  <c r="F23" i="1"/>
  <c r="C41" i="2"/>
  <c r="C21" i="2"/>
  <c r="C43" i="2" l="1"/>
  <c r="I79" i="1"/>
  <c r="K82" i="1" s="1"/>
  <c r="B79" i="1"/>
  <c r="B14" i="3"/>
  <c r="E43" i="2" l="1"/>
  <c r="K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890A866C-D907-45A4-8244-2C04021A8873}">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14" authorId="1" shapeId="0" xr:uid="{1191D62D-6B06-4D07-A0BA-EA590681AF47}">
      <text>
        <r>
          <rPr>
            <b/>
            <sz val="9"/>
            <color indexed="81"/>
            <rFont val="Tahoma"/>
            <family val="2"/>
          </rPr>
          <t>Please insert the semester in which you have taken/plan to take the module, e.g. Spring 2020</t>
        </r>
        <r>
          <rPr>
            <sz val="9"/>
            <color indexed="81"/>
            <rFont val="Tahoma"/>
            <family val="2"/>
          </rPr>
          <t xml:space="preserve">
</t>
        </r>
      </text>
    </comment>
    <comment ref="G39" authorId="0" shapeId="0" xr:uid="{94BD4C41-8D7E-4852-A147-9C220EF7F83E}">
      <text>
        <r>
          <rPr>
            <b/>
            <sz val="9"/>
            <color indexed="81"/>
            <rFont val="Tahoma"/>
            <family val="2"/>
          </rPr>
          <t xml:space="preserve">One of these modules can be used to replace 5 CP of New Skills modules
</t>
        </r>
      </text>
    </comment>
    <comment ref="F58" authorId="0" shapeId="0" xr:uid="{D98EC9EF-1AAA-400E-9F4E-D05C15896A6B}">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6"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<sst xmlns="http://schemas.openxmlformats.org/spreadsheetml/2006/main" count="520" uniqueCount="244">
  <si>
    <t xml:space="preserve">Study Plan for </t>
  </si>
  <si>
    <t>Full Name:</t>
  </si>
  <si>
    <t xml:space="preserve">(Where applicable) Old Major/ Minor:  </t>
  </si>
  <si>
    <t>Study Abroad</t>
  </si>
  <si>
    <t>yes / no</t>
  </si>
  <si>
    <t>PLEASE READ THIS SECTION FIRST! Important notes for filling in the template:</t>
  </si>
  <si>
    <t xml:space="preserve">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 </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</si>
  <si>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</si>
  <si>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</si>
  <si>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</si>
  <si>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</si>
  <si>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</si>
  <si>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</si>
  <si>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</si>
  <si>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</si>
  <si>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</si>
  <si>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</si>
  <si>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</si>
  <si>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</si>
  <si>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</si>
  <si>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Semester</t>
  </si>
  <si>
    <t>CH-140</t>
  </si>
  <si>
    <t>Classical Physics</t>
  </si>
  <si>
    <t xml:space="preserve">Please select: </t>
  </si>
  <si>
    <t>m</t>
  </si>
  <si>
    <t>CH-141</t>
  </si>
  <si>
    <t>Modern Physics</t>
  </si>
  <si>
    <t>CH-152</t>
  </si>
  <si>
    <t>Mathematical Modeling</t>
  </si>
  <si>
    <t>SDT-104</t>
  </si>
  <si>
    <t>Scientific Programming with Python</t>
  </si>
  <si>
    <t>me</t>
  </si>
  <si>
    <t>Algorithms &amp; Data Structures</t>
  </si>
  <si>
    <t>CORE modules</t>
  </si>
  <si>
    <t>CO-480</t>
  </si>
  <si>
    <t>Analytical Mechanics</t>
  </si>
  <si>
    <t>Please select:</t>
  </si>
  <si>
    <t>Fall xxxx</t>
  </si>
  <si>
    <t>CO-481</t>
  </si>
  <si>
    <t xml:space="preserve">Quantum Mechanics </t>
  </si>
  <si>
    <t>Spring xxxx</t>
  </si>
  <si>
    <t>CO-482</t>
  </si>
  <si>
    <t>Computational Modeling</t>
  </si>
  <si>
    <t>CO-483</t>
  </si>
  <si>
    <t>Electrodynamics &amp; Relativity</t>
  </si>
  <si>
    <t>CO-484</t>
  </si>
  <si>
    <t xml:space="preserve">Statistical Physics </t>
  </si>
  <si>
    <t>CO-486</t>
  </si>
  <si>
    <t>Advanced Physics Lab I</t>
  </si>
  <si>
    <r>
      <t>Fall xxxx</t>
    </r>
    <r>
      <rPr>
        <sz val="11"/>
        <color rgb="FFFF0000"/>
        <rFont val="Calibri"/>
        <family val="2"/>
        <scheme val="minor"/>
      </rPr>
      <t xml:space="preserve"> </t>
    </r>
  </si>
  <si>
    <t>CO-487</t>
  </si>
  <si>
    <t xml:space="preserve">Advanced Physics Lab II </t>
  </si>
  <si>
    <t xml:space="preserve">Spring xxxx </t>
  </si>
  <si>
    <t>CO-541</t>
  </si>
  <si>
    <t>Machine Learning</t>
  </si>
  <si>
    <t>CO-489</t>
  </si>
  <si>
    <t>Scientific Data Analysis</t>
  </si>
  <si>
    <t>Methods modules</t>
  </si>
  <si>
    <t>CTMS-MAT-22</t>
  </si>
  <si>
    <t>Matrix Algebra &amp; Advanced Calculus I</t>
  </si>
  <si>
    <t>CTMS-MAT-23</t>
  </si>
  <si>
    <t>Matrix Algebra &amp; Advanced Calculus II</t>
  </si>
  <si>
    <t>CTMS-MAT-12</t>
  </si>
  <si>
    <t xml:space="preserve">Probability &amp; Random Processes </t>
  </si>
  <si>
    <t>CTMS-MET-21</t>
  </si>
  <si>
    <t>Statistics &amp; Data Analytics</t>
  </si>
  <si>
    <t>Language &amp; Humanities Modules</t>
  </si>
  <si>
    <t>Total Credits required: 5</t>
  </si>
  <si>
    <t>New Skills Modules</t>
  </si>
  <si>
    <t>CTNS-NSK-01/02</t>
  </si>
  <si>
    <t xml:space="preserve">CTNS-NSK-03/04  </t>
  </si>
  <si>
    <t xml:space="preserve">CTNS-NSK-07/08 </t>
  </si>
  <si>
    <t>Fall xxxx or Spring xxxx</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</si>
  <si>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</si>
  <si>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</si>
  <si>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</si>
  <si>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</si>
  <si>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</si>
  <si>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</si>
  <si>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</si>
  <si>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</si>
  <si>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</si>
  <si>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</si>
  <si>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</si>
  <si>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</si>
  <si>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</si>
  <si>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</si>
  <si>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</si>
  <si>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</si>
  <si>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</si>
  <si>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</si>
  <si>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</si>
  <si>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</si>
  <si>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CAS-S-PhDS-80X</t>
  </si>
  <si>
    <t>Specialization</t>
  </si>
  <si>
    <t>Fall xxxx/ Spring xxxx</t>
  </si>
  <si>
    <t>Bachelor Thesis &amp; Seminar</t>
  </si>
  <si>
    <t>CA-PhDS-800-T</t>
  </si>
  <si>
    <t>Thesis</t>
  </si>
  <si>
    <t>CA-PhDS-800-S</t>
  </si>
  <si>
    <t>Seminar</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</si>
  <si>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</si>
  <si>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</si>
  <si>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</si>
  <si>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</si>
  <si>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</si>
  <si>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</si>
  <si>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</si>
  <si>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</si>
  <si>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Module No</t>
  </si>
  <si>
    <t>PHDS F Mod Elec</t>
  </si>
  <si>
    <t>Module No2</t>
  </si>
  <si>
    <t>PHDS SP Mod Elec</t>
  </si>
  <si>
    <t>Minor Options</t>
  </si>
  <si>
    <t>CH-XXX</t>
  </si>
  <si>
    <t>None</t>
  </si>
  <si>
    <t>CH-100</t>
  </si>
  <si>
    <t>General Biochemistry</t>
  </si>
  <si>
    <t>CH-120</t>
  </si>
  <si>
    <t>General &amp; Inorganic Chemistry</t>
  </si>
  <si>
    <t>CH-133</t>
  </si>
  <si>
    <t>Environmental Systems &amp; Global Change</t>
  </si>
  <si>
    <t>CH-132</t>
  </si>
  <si>
    <t>Fundamentals of Earth Sciences</t>
  </si>
  <si>
    <t>CH-151</t>
  </si>
  <si>
    <t>Linear Algebra</t>
  </si>
  <si>
    <t>CH-150</t>
  </si>
  <si>
    <t>Analysis</t>
  </si>
  <si>
    <t>CH-211</t>
  </si>
  <si>
    <t>General Electrical Engineering II</t>
  </si>
  <si>
    <t>CH-210</t>
  </si>
  <si>
    <t>General Electrical Engineering I</t>
  </si>
  <si>
    <t>CH-212</t>
  </si>
  <si>
    <t>Foundations of Communications and Electronics</t>
  </si>
  <si>
    <t>CH-230</t>
  </si>
  <si>
    <t>Programming in C/C++</t>
  </si>
  <si>
    <t>CH-231</t>
  </si>
  <si>
    <t>CH-233</t>
  </si>
  <si>
    <t>Mathematical Foundations of CS</t>
  </si>
  <si>
    <t>CH-311</t>
  </si>
  <si>
    <t>Macroeconomics</t>
  </si>
  <si>
    <t>CH-300</t>
  </si>
  <si>
    <t>Introduction to International Business</t>
  </si>
  <si>
    <t>CH-321</t>
  </si>
  <si>
    <t>CH-310</t>
  </si>
  <si>
    <t>Microeconomics</t>
  </si>
  <si>
    <t>CH-341</t>
  </si>
  <si>
    <t>Essentials of Social Psychology</t>
  </si>
  <si>
    <t>CH-320</t>
  </si>
  <si>
    <t>CH-701</t>
  </si>
  <si>
    <t>Data Structures &amp; Processing</t>
  </si>
  <si>
    <t>CH-340</t>
  </si>
  <si>
    <t>Essentials of Cognitive Psychology</t>
  </si>
  <si>
    <t>CH-700</t>
  </si>
  <si>
    <t>Introduction to Data Science</t>
  </si>
  <si>
    <t>SUS-102</t>
  </si>
  <si>
    <t>Choice Modules</t>
  </si>
  <si>
    <t>Module Number</t>
  </si>
  <si>
    <t>Module Name</t>
  </si>
  <si>
    <t>PHDS does not offer a minor</t>
  </si>
  <si>
    <t>Major Change option after 1 semester based on free Choice module selection:</t>
  </si>
  <si>
    <t>Major Change option after 2 semesters based on free Choice module selection:</t>
  </si>
  <si>
    <t xml:space="preserve"> Methods Modules</t>
  </si>
  <si>
    <t>Workload CP</t>
  </si>
  <si>
    <t>Fall 2026</t>
  </si>
  <si>
    <t>Spring 2027</t>
  </si>
  <si>
    <t>Fall 2027</t>
  </si>
  <si>
    <t>Spring 2028</t>
  </si>
  <si>
    <t>Fall 2028</t>
  </si>
  <si>
    <t>Spring 2029</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</si>
  <si>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</si>
  <si>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</si>
  <si>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</si>
  <si>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</si>
  <si>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</si>
  <si>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</si>
  <si>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</si>
  <si>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</si>
  <si>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</si>
  <si>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</si>
  <si>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</si>
  <si>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</si>
  <si>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Prerequisites</t>
  </si>
  <si>
    <t>CTMS-22</t>
  </si>
  <si>
    <t>none</t>
  </si>
  <si>
    <t>see module data sheet of selected module</t>
  </si>
  <si>
    <t>CH-140 &amp; CH-152</t>
  </si>
  <si>
    <t>CH-141 &amp; CH-152</t>
  </si>
  <si>
    <t>CH-141, co-requisites: CO-480 &amp; CO-483</t>
  </si>
  <si>
    <t>CH-141, co-requisites: CO-481 &amp; CO-484</t>
  </si>
  <si>
    <t>CTMS-22 &amp; -23</t>
  </si>
  <si>
    <t>CTMS-12</t>
  </si>
  <si>
    <t>depending on selection</t>
  </si>
  <si>
    <t>30 CP advanced modules, 20 CP of those major specific</t>
  </si>
  <si>
    <t>Minor: N/A</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</si>
  <si>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</si>
  <si>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Summer xxxx</t>
  </si>
  <si>
    <t>Fall 2029</t>
  </si>
  <si>
    <t>Spring 2030</t>
  </si>
  <si>
    <t>AAS contact / date:</t>
  </si>
  <si>
    <t>General Molecular &amp; Cellular Biology</t>
  </si>
  <si>
    <t>CH-103</t>
  </si>
  <si>
    <t>CH-153</t>
  </si>
  <si>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</si>
  <si>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</si>
  <si>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</si>
  <si>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</si>
  <si>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</si>
  <si>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</si>
  <si>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</si>
  <si>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</si>
  <si>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</si>
  <si>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</si>
  <si>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</si>
  <si>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Logic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</si>
  <si>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u/>
        <sz val="11"/>
        <color theme="1"/>
        <rFont val="Calibri"/>
        <family val="2"/>
        <scheme val="minor"/>
      </rPr>
      <t>or</t>
    </r>
    <r>
      <rPr>
        <sz val="11"/>
        <color theme="1"/>
        <rFont val="Calibri"/>
        <family val="2"/>
        <scheme val="minor"/>
      </rPr>
      <t xml:space="preserve"> II)</t>
    </r>
  </si>
  <si>
    <t>Introduction to the Social Sciences I</t>
  </si>
  <si>
    <t>SUS-101</t>
  </si>
  <si>
    <t>Introduction to Sustainability</t>
  </si>
  <si>
    <t>CH-236</t>
  </si>
  <si>
    <t>Object-Oriented Programming and Design</t>
  </si>
  <si>
    <t>CH-237</t>
  </si>
  <si>
    <t>Safe and Concurrent Programming</t>
  </si>
  <si>
    <t>Introduction to the Social Sciences II</t>
  </si>
  <si>
    <t>Global Change and Systems Thinking</t>
  </si>
  <si>
    <t>Additional Methods</t>
  </si>
  <si>
    <t>CTMS-XXX</t>
  </si>
  <si>
    <t>CTMS-SCI-16</t>
  </si>
  <si>
    <t>Analytical Methods</t>
  </si>
  <si>
    <t>CTMS-SCI-19</t>
  </si>
  <si>
    <t>Bioinformatics</t>
  </si>
  <si>
    <t xml:space="preserve">Finite Mathematics </t>
  </si>
  <si>
    <t>CTMS-MAT-11</t>
  </si>
  <si>
    <t xml:space="preserve">Numerical Methods </t>
  </si>
  <si>
    <t>CTMS-MAT-13</t>
  </si>
  <si>
    <r>
      <t xml:space="preserve">Total Credits required: 20 / </t>
    </r>
    <r>
      <rPr>
        <sz val="11"/>
        <color theme="1"/>
        <rFont val="Calibri"/>
        <family val="2"/>
        <scheme val="minor"/>
      </rPr>
      <t>an additional 5 CP may be chosen to replace 5 CP of New Skills modules</t>
    </r>
  </si>
  <si>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r>
      <rPr>
        <b/>
        <sz val="11"/>
        <color theme="1"/>
        <rFont val="Calibri"/>
        <family val="2"/>
        <scheme val="minor"/>
      </rPr>
      <t xml:space="preserve">, </t>
    </r>
    <r>
      <rPr>
        <sz val="11"/>
        <color theme="1"/>
        <rFont val="Calibri"/>
        <family val="2"/>
        <scheme val="minor"/>
      </rPr>
      <t>5 CP may be replaced by an additional methods module</t>
    </r>
  </si>
  <si>
    <t>MMDA 2</t>
  </si>
  <si>
    <t>ECE 1*</t>
  </si>
  <si>
    <t>ISCP 2</t>
  </si>
  <si>
    <t>Major Change Options</t>
  </si>
  <si>
    <t>A potential major change to ECE after one semester needs to be approved by the SPC of ECE</t>
  </si>
  <si>
    <t>please see module data sheet of selected module</t>
  </si>
  <si>
    <t>Major: PhDS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</si>
</sst>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sz val="11"/>
      <color rgb="FF000000"/>
      <name val="Aptos Narrow"/>
      <family val="2"/>
    </font>
    <font>
      <sz val="8"/>
      <name val="Calibri"/>
      <family val="2"/>
      <scheme val="minor"/>
    </font>
    <font>
      <u/>
      <sz val="11"/>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s>
  <borders count="22">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auto="1"/>
      </left>
      <right style="thin">
        <color auto="1"/>
      </right>
      <top style="thin">
        <color auto="1"/>
      </top>
      <bottom/>
      <diagonal/>
    </border>
    <border>
      <left/>
      <right/>
      <top style="thin">
        <color auto="1"/>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06">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4"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3" fillId="3" borderId="2" xfId="0" applyNumberFormat="1" applyFont="1" applyFill="1" applyBorder="1" applyAlignment="1">
      <alignment wrapText="1"/>
    </xf>
    <xf numFmtId="0" fontId="0" fillId="3" borderId="15" xfId="0" applyFill="1" applyBorder="1" applyAlignment="1" applyProtection="1">
      <alignment wrapText="1"/>
      <protection locked="0"/>
    </xf>
    <xf numFmtId="0" fontId="0" fillId="0" borderId="2" xfId="0" applyBorder="1"/>
    <xf numFmtId="0" fontId="0" fillId="0" borderId="16"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3" fillId="2" borderId="3" xfId="0" applyFont="1" applyFill="1" applyBorder="1"/>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1" fontId="0" fillId="5" borderId="2" xfId="0" applyNumberFormat="1" applyFill="1" applyBorder="1"/>
    <xf numFmtId="2" fontId="0" fillId="5" borderId="2" xfId="0" applyNumberFormat="1" applyFill="1" applyBorder="1"/>
    <xf numFmtId="0" fontId="0" fillId="5" borderId="2" xfId="0" applyFill="1" applyBorder="1"/>
    <xf numFmtId="0" fontId="14" fillId="0" borderId="0" xfId="0" applyFont="1"/>
    <xf numFmtId="1" fontId="0" fillId="8" borderId="2" xfId="0" applyNumberFormat="1" applyFill="1" applyBorder="1" applyAlignment="1">
      <alignment wrapText="1"/>
    </xf>
    <xf numFmtId="1" fontId="0" fillId="5" borderId="2" xfId="0" applyNumberFormat="1" applyFill="1" applyBorder="1" applyAlignment="1">
      <alignment wrapText="1"/>
    </xf>
    <xf numFmtId="0" fontId="1" fillId="0" borderId="17" xfId="0" applyFont="1" applyBorder="1"/>
    <xf numFmtId="0" fontId="0" fillId="0" borderId="18" xfId="0" applyBorder="1"/>
    <xf numFmtId="1" fontId="0" fillId="8" borderId="2" xfId="0" applyNumberFormat="1" applyFill="1" applyBorder="1"/>
    <xf numFmtId="1" fontId="13" fillId="3" borderId="2" xfId="0" applyNumberFormat="1" applyFont="1" applyFill="1" applyBorder="1" applyAlignment="1" applyProtection="1">
      <alignment wrapText="1"/>
      <protection locked="0"/>
    </xf>
    <xf numFmtId="0" fontId="13" fillId="3" borderId="2" xfId="0" applyFont="1" applyFill="1" applyBorder="1" applyAlignment="1" applyProtection="1">
      <alignment wrapText="1"/>
      <protection locked="0"/>
    </xf>
    <xf numFmtId="0" fontId="13" fillId="5" borderId="2" xfId="0" applyFont="1" applyFill="1" applyBorder="1"/>
    <xf numFmtId="0" fontId="13" fillId="0" borderId="0" xfId="0" applyFont="1"/>
    <xf numFmtId="0" fontId="2" fillId="0" borderId="3" xfId="0" applyFont="1" applyBorder="1" applyAlignment="1">
      <alignment horizontal="center" wrapText="1"/>
    </xf>
    <xf numFmtId="2" fontId="0" fillId="3" borderId="3" xfId="0" applyNumberFormat="1" applyFill="1" applyBorder="1" applyAlignment="1">
      <alignment wrapText="1"/>
    </xf>
    <xf numFmtId="2" fontId="0" fillId="5" borderId="3" xfId="0" applyNumberFormat="1" applyFill="1" applyBorder="1" applyAlignment="1">
      <alignment wrapText="1"/>
    </xf>
    <xf numFmtId="2" fontId="0" fillId="3" borderId="19" xfId="0" applyNumberFormat="1" applyFill="1" applyBorder="1" applyAlignment="1">
      <alignment wrapText="1"/>
    </xf>
    <xf numFmtId="0" fontId="2" fillId="0" borderId="0" xfId="0" applyFont="1" applyAlignment="1">
      <alignment horizontal="center"/>
    </xf>
    <xf numFmtId="0" fontId="15" fillId="2" borderId="3" xfId="0" applyFont="1" applyFill="1" applyBorder="1"/>
    <xf numFmtId="0" fontId="0" fillId="0" borderId="0" xfId="0" applyAlignment="1">
      <alignment wrapText="1"/>
    </xf>
    <xf numFmtId="0" fontId="16" fillId="0" borderId="0" xfId="0" applyFont="1"/>
    <xf numFmtId="2" fontId="13" fillId="8" borderId="2" xfId="0" applyNumberFormat="1" applyFont="1" applyFill="1" applyBorder="1" applyAlignment="1">
      <alignment wrapText="1"/>
    </xf>
    <xf numFmtId="0" fontId="0" fillId="0" borderId="0" xfId="0" applyAlignment="1">
      <alignment horizontal="left"/>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13" fillId="3" borderId="15" xfId="0" applyNumberFormat="1" applyFont="1" applyFill="1" applyBorder="1" applyAlignment="1">
      <alignment horizontal="center" wrapText="1"/>
    </xf>
    <xf numFmtId="2" fontId="13" fillId="3" borderId="20" xfId="0" applyNumberFormat="1" applyFont="1" applyFill="1" applyBorder="1" applyAlignment="1">
      <alignment horizontal="center" wrapText="1"/>
    </xf>
    <xf numFmtId="2" fontId="13" fillId="3" borderId="21" xfId="0" applyNumberFormat="1" applyFont="1" applyFill="1" applyBorder="1" applyAlignment="1">
      <alignment horizontal="center" wrapText="1"/>
    </xf>
    <xf numFmtId="2" fontId="0" fillId="3" borderId="15" xfId="0" applyNumberFormat="1" applyFill="1" applyBorder="1" applyAlignment="1">
      <alignment horizontal="center" vertical="center" wrapText="1"/>
    </xf>
    <xf numFmtId="2" fontId="0" fillId="3" borderId="21"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0" fillId="0" borderId="6" xfId="0" applyBorder="1"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cellXfs>
  <cellStyles count="1">
    <cellStyle name="Normal" xfId="0" builtinId="0"/>
  </cellStyles>
  <dxfs count="5">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colors>
    <mruColors>
      <color rgb="FFCCFF99"/>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12700</xdr:colOff>
      <xdr:row>1</xdr:row>
      <xdr:rowOff>158750</xdr:rowOff>
    </xdr:from>
    <xdr:to>
      <xdr:col>12</xdr:col>
      <xdr:colOff>0</xdr:colOff>
      <xdr:row>16</xdr:row>
      <xdr:rowOff>57150</xdr:rowOff>
    </xdr:to>
    <xdr:sp macro="" textlink="">
      <xdr:nvSpPr>
        <xdr:cNvPr id="2" name="TextBox 1">
          <a:extLst>
            <a:ext uri="{FF2B5EF4-FFF2-40B4-BE49-F238E27FC236}">
              <a16:creationId xmlns:a16="http://schemas.microsoft.com/office/drawing/2014/main" id="{E4D96F2E-982D-427A-98B2-5E76039F00A4}"/>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CF2DE6-B804-4520-8AE7-CD659DDB8685}" name="Table1" displayName="Table1" ref="A1:D19" totalsRowShown="0">
  <autoFilter ref="A1:D19" xr:uid="{010C93AE-A7E5-4201-9F7A-6D72A61C3BC7}"/>
  <tableColumns count="4">
    <tableColumn id="1" xr3:uid="{3D9F3849-2050-4CF0-9A60-23A8E211259A}" name="Module No"/>
    <tableColumn id="2" xr3:uid="{4E9E2843-7A69-42B0-BD93-1D5EF4673EAA}" name="PHDS F Mod Elec"/>
    <tableColumn id="3" xr3:uid="{10EC246E-67C4-4F25-AAEC-3861954B1A06}" name="Module No2"/>
    <tableColumn id="4" xr3:uid="{509696B1-6937-48AF-8E5D-FC1002EDBEB6}" name="PHDS SP Mod Elec"/>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4B4DFE-1476-483C-AF63-989AF5954710}" name="Table2" displayName="Table2" ref="F1:F2" totalsRowShown="0">
  <autoFilter ref="F1:F2" xr:uid="{F36353B1-F64F-40A6-8746-F4CD5B06F8EE}"/>
  <tableColumns count="1">
    <tableColumn id="1" xr3:uid="{5EDA564A-5F8C-4C86-9D0A-4E040191CCE2}" name="Minor Option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4DD9C7-1804-46D7-A4BD-067939A4D8C9}" name="Table3" displayName="Table3" ref="H1:H4" totalsRowShown="0" dataDxfId="4">
  <autoFilter ref="H1:H4" xr:uid="{53E79675-9912-462B-80E0-315EB0E9AA6A}"/>
  <tableColumns count="1">
    <tableColumn id="1" xr3:uid="{DFD64A18-D17F-46FD-8C00-027690934189}" name="Major Change Options" dataDxfId="3"/>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4"/>
  <sheetViews>
    <sheetView tabSelected="1" zoomScale="80" zoomScaleNormal="80" workbookViewId="0">
      <selection activeCell="K71" sqref="K71"/>
    </sheetView>
  </sheetViews>
  <sheetFormatPr defaultColWidth="8.81640625" defaultRowHeight="14.5" x14ac:dyDescent="0.35"/>
  <cols>
    <col min="1" max="1" width="17" customWidth="1"/>
    <col min="2" max="2" width="37.81640625" customWidth="1"/>
    <col min="3" max="3" width="10.81640625" customWidth="1"/>
    <col min="4" max="4" width="13" customWidth="1"/>
    <col min="8" max="8" width="21.1796875" customWidth="1"/>
    <col min="9" max="9" width="32.81640625" customWidth="1"/>
    <col min="10" max="10" width="35.6328125" customWidth="1"/>
    <col min="11" max="11" width="14.81640625" customWidth="1"/>
    <col min="12" max="12" width="13.1796875" customWidth="1"/>
  </cols>
  <sheetData>
    <row r="1" spans="1:11" ht="21" customHeight="1" x14ac:dyDescent="0.45">
      <c r="A1" s="50" t="s">
        <v>0</v>
      </c>
      <c r="B1" s="77" t="s">
        <v>1</v>
      </c>
      <c r="C1" s="77"/>
      <c r="D1" s="77"/>
      <c r="E1" s="2"/>
      <c r="F1" s="2"/>
      <c r="G1" s="2"/>
      <c r="H1" s="2"/>
      <c r="I1" s="22" t="s">
        <v>243</v>
      </c>
      <c r="J1" s="22" t="s">
        <v>194</v>
      </c>
      <c r="K1" s="3"/>
    </row>
    <row r="2" spans="1:11" ht="14.5" customHeight="1" x14ac:dyDescent="0.35">
      <c r="A2" s="72" t="s">
        <v>199</v>
      </c>
      <c r="B2" s="87"/>
      <c r="C2" s="87"/>
      <c r="D2" s="87"/>
      <c r="I2" s="87" t="s">
        <v>2</v>
      </c>
      <c r="J2" s="87"/>
      <c r="K2" s="1"/>
    </row>
    <row r="3" spans="1:11" ht="21.75" customHeight="1" x14ac:dyDescent="0.35">
      <c r="I3" s="29" t="s">
        <v>3</v>
      </c>
      <c r="J3" s="29" t="s">
        <v>4</v>
      </c>
      <c r="K3" s="1"/>
    </row>
    <row r="4" spans="1:11" ht="29.25" customHeight="1" thickBot="1" x14ac:dyDescent="0.6">
      <c r="A4" s="6" t="s">
        <v>5</v>
      </c>
      <c r="B4" s="4"/>
      <c r="C4" s="4"/>
      <c r="D4" s="4"/>
      <c r="E4" s="4"/>
      <c r="F4" s="4"/>
      <c r="G4" s="4"/>
      <c r="H4" s="4"/>
      <c r="I4" s="4"/>
      <c r="J4" s="4"/>
      <c r="K4" s="5"/>
    </row>
    <row r="5" spans="1:11" ht="43.5" customHeight="1" thickBot="1" x14ac:dyDescent="0.4">
      <c r="A5" s="94" t="s">
        <v>6</v>
      </c>
      <c r="B5" s="94"/>
      <c r="C5" s="94"/>
      <c r="D5" s="94"/>
      <c r="E5" s="94"/>
      <c r="F5" s="94"/>
      <c r="G5" s="94"/>
      <c r="H5" s="94"/>
      <c r="I5" s="94"/>
      <c r="J5" s="94"/>
      <c r="K5" s="95"/>
    </row>
    <row r="6" spans="1:11" ht="30.75" customHeight="1" x14ac:dyDescent="0.35">
      <c r="A6" s="92" t="s">
        <v>7</v>
      </c>
      <c r="B6" s="92"/>
      <c r="C6" s="92"/>
      <c r="D6" s="92"/>
      <c r="E6" s="92"/>
      <c r="F6" s="92"/>
      <c r="G6" s="92"/>
      <c r="H6" s="92"/>
      <c r="I6" s="92"/>
      <c r="J6" s="92"/>
      <c r="K6" s="93"/>
    </row>
    <row r="7" spans="1:11" ht="31.5" customHeight="1" x14ac:dyDescent="0.35">
      <c r="A7" s="88" t="s">
        <v>8</v>
      </c>
      <c r="B7" s="88"/>
      <c r="C7" s="88"/>
      <c r="D7" s="88"/>
      <c r="E7" s="88"/>
      <c r="F7" s="88"/>
      <c r="G7" s="88"/>
      <c r="H7" s="88"/>
      <c r="I7" s="88"/>
      <c r="J7" s="88"/>
      <c r="K7" s="89"/>
    </row>
    <row r="8" spans="1:11" ht="31.5" customHeight="1" x14ac:dyDescent="0.35">
      <c r="A8" s="88" t="s">
        <v>9</v>
      </c>
      <c r="B8" s="88"/>
      <c r="C8" s="88"/>
      <c r="D8" s="88"/>
      <c r="E8" s="88"/>
      <c r="F8" s="88"/>
      <c r="G8" s="88"/>
      <c r="H8" s="88"/>
      <c r="I8" s="88"/>
      <c r="J8" s="88"/>
      <c r="K8" s="89"/>
    </row>
    <row r="9" spans="1:11" ht="14.5" customHeight="1" x14ac:dyDescent="0.35">
      <c r="A9" s="88" t="s">
        <v>10</v>
      </c>
      <c r="B9" s="88"/>
      <c r="C9" s="88"/>
      <c r="D9" s="88"/>
      <c r="E9" s="88"/>
      <c r="F9" s="88"/>
      <c r="G9" s="88"/>
      <c r="H9" s="88"/>
      <c r="I9" s="88"/>
      <c r="J9" s="88"/>
      <c r="K9" s="89"/>
    </row>
    <row r="10" spans="1:11" ht="14.5" customHeight="1" thickBot="1" x14ac:dyDescent="0.4">
      <c r="A10" s="90"/>
      <c r="B10" s="90"/>
      <c r="C10" s="90"/>
      <c r="D10" s="90"/>
      <c r="E10" s="90"/>
      <c r="F10" s="90"/>
      <c r="G10" s="90"/>
      <c r="H10" s="90"/>
      <c r="I10" s="90"/>
      <c r="J10" s="90"/>
      <c r="K10" s="91"/>
    </row>
    <row r="11" spans="1:11" ht="14.25" customHeight="1" x14ac:dyDescent="0.35">
      <c r="A11" s="12"/>
      <c r="B11" s="12"/>
      <c r="C11" s="12"/>
      <c r="D11" s="12"/>
      <c r="E11" s="12"/>
      <c r="F11" s="12"/>
      <c r="G11" s="12"/>
      <c r="H11" s="12"/>
      <c r="I11" s="12"/>
      <c r="J11" s="12"/>
      <c r="K11" s="12"/>
    </row>
    <row r="12" spans="1:11" ht="18.5" x14ac:dyDescent="0.45">
      <c r="B12" s="13" t="s">
        <v>11</v>
      </c>
      <c r="C12" s="13"/>
      <c r="D12" s="13"/>
      <c r="I12" s="14" t="s">
        <v>12</v>
      </c>
    </row>
    <row r="13" spans="1:11" ht="29" x14ac:dyDescent="0.35">
      <c r="A13" s="10" t="s">
        <v>13</v>
      </c>
      <c r="B13" s="11" t="s">
        <v>14</v>
      </c>
      <c r="C13" s="11" t="s">
        <v>15</v>
      </c>
      <c r="D13" s="10" t="s">
        <v>16</v>
      </c>
      <c r="E13" s="10" t="s">
        <v>17</v>
      </c>
      <c r="F13" s="10" t="s">
        <v>18</v>
      </c>
      <c r="G13" s="10" t="s">
        <v>19</v>
      </c>
      <c r="H13" s="67" t="s">
        <v>182</v>
      </c>
      <c r="I13" s="10" t="s">
        <v>20</v>
      </c>
      <c r="J13" s="71"/>
    </row>
    <row r="14" spans="1:11" x14ac:dyDescent="0.35">
      <c r="A14" s="8" t="s">
        <v>21</v>
      </c>
      <c r="B14" s="7" t="s">
        <v>22</v>
      </c>
      <c r="C14" s="40">
        <v>7.5</v>
      </c>
      <c r="D14" s="9" t="s">
        <v>23</v>
      </c>
      <c r="E14" s="40" t="str">
        <f>IF(D14="Earned",C14,"")</f>
        <v/>
      </c>
      <c r="F14" s="40" t="str">
        <f>IF(D14="Planned",C14,"")</f>
        <v/>
      </c>
      <c r="G14" s="40" t="s">
        <v>24</v>
      </c>
      <c r="H14" s="68" t="s">
        <v>184</v>
      </c>
      <c r="I14" s="7" t="s">
        <v>164</v>
      </c>
    </row>
    <row r="15" spans="1:11" x14ac:dyDescent="0.35">
      <c r="A15" s="8" t="s">
        <v>25</v>
      </c>
      <c r="B15" s="7" t="s">
        <v>26</v>
      </c>
      <c r="C15" s="40">
        <v>7.5</v>
      </c>
      <c r="D15" s="9" t="s">
        <v>23</v>
      </c>
      <c r="E15" s="40" t="str">
        <f t="shared" ref="E15:E19" si="0">IF(D15="Earned",C15,"")</f>
        <v/>
      </c>
      <c r="F15" s="40" t="str">
        <f t="shared" ref="F15:F19" si="1">IF(D15="Planned",C15,"")</f>
        <v/>
      </c>
      <c r="G15" s="40" t="s">
        <v>24</v>
      </c>
      <c r="H15" s="68" t="s">
        <v>21</v>
      </c>
      <c r="I15" s="7" t="s">
        <v>165</v>
      </c>
    </row>
    <row r="16" spans="1:11" x14ac:dyDescent="0.35">
      <c r="A16" s="8" t="s">
        <v>27</v>
      </c>
      <c r="B16" s="7" t="s">
        <v>28</v>
      </c>
      <c r="C16" s="40">
        <v>7.5</v>
      </c>
      <c r="D16" s="9" t="s">
        <v>23</v>
      </c>
      <c r="E16" s="40" t="str">
        <f t="shared" si="0"/>
        <v/>
      </c>
      <c r="F16" s="40" t="str">
        <f t="shared" si="1"/>
        <v/>
      </c>
      <c r="G16" s="40" t="s">
        <v>24</v>
      </c>
      <c r="H16" s="68" t="s">
        <v>183</v>
      </c>
      <c r="I16" s="7" t="s">
        <v>165</v>
      </c>
    </row>
    <row r="17" spans="1:10" x14ac:dyDescent="0.35">
      <c r="A17" s="63" t="s">
        <v>202</v>
      </c>
      <c r="B17" s="64" t="s">
        <v>30</v>
      </c>
      <c r="C17" s="40">
        <v>7.5</v>
      </c>
      <c r="D17" s="9" t="s">
        <v>23</v>
      </c>
      <c r="E17" s="40" t="str">
        <f t="shared" si="0"/>
        <v/>
      </c>
      <c r="F17" s="40" t="str">
        <f t="shared" si="1"/>
        <v/>
      </c>
      <c r="G17" s="40" t="s">
        <v>24</v>
      </c>
      <c r="H17" s="68" t="s">
        <v>184</v>
      </c>
      <c r="I17" s="8" t="s">
        <v>164</v>
      </c>
    </row>
    <row r="18" spans="1:10" x14ac:dyDescent="0.35">
      <c r="A18" s="59"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Sustainability","SUS-101",))))))))))))))))))))</f>
        <v>CH-XXX</v>
      </c>
      <c r="B18" s="23" t="s">
        <v>36</v>
      </c>
      <c r="C18" s="41">
        <v>7.5</v>
      </c>
      <c r="D18" s="24" t="s">
        <v>23</v>
      </c>
      <c r="E18" s="41" t="str">
        <f t="shared" si="0"/>
        <v/>
      </c>
      <c r="F18" s="41" t="str">
        <f t="shared" si="1"/>
        <v/>
      </c>
      <c r="G18" s="41" t="s">
        <v>31</v>
      </c>
      <c r="H18" s="69" t="s">
        <v>184</v>
      </c>
      <c r="I18" s="23" t="s">
        <v>164</v>
      </c>
    </row>
    <row r="19" spans="1:10" ht="29" x14ac:dyDescent="0.35">
      <c r="A19" s="59"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65" t="s">
        <v>36</v>
      </c>
      <c r="C19" s="41">
        <v>7.5</v>
      </c>
      <c r="D19" s="24" t="s">
        <v>23</v>
      </c>
      <c r="E19" s="41" t="str">
        <f t="shared" si="0"/>
        <v/>
      </c>
      <c r="F19" s="41" t="str">
        <f t="shared" si="1"/>
        <v/>
      </c>
      <c r="G19" s="41" t="s">
        <v>31</v>
      </c>
      <c r="H19" s="69" t="s">
        <v>185</v>
      </c>
      <c r="I19" s="56" t="s">
        <v>165</v>
      </c>
    </row>
    <row r="21" spans="1:10" ht="18.5" x14ac:dyDescent="0.45">
      <c r="B21" s="13" t="s">
        <v>33</v>
      </c>
      <c r="C21" s="13"/>
      <c r="D21" s="13"/>
      <c r="I21" s="14" t="s">
        <v>12</v>
      </c>
    </row>
    <row r="22" spans="1:10" ht="29" x14ac:dyDescent="0.35">
      <c r="A22" s="10" t="s">
        <v>13</v>
      </c>
      <c r="B22" s="11" t="s">
        <v>14</v>
      </c>
      <c r="C22" s="11" t="s">
        <v>15</v>
      </c>
      <c r="D22" s="10" t="s">
        <v>16</v>
      </c>
      <c r="E22" s="10" t="s">
        <v>17</v>
      </c>
      <c r="F22" s="10" t="s">
        <v>18</v>
      </c>
      <c r="G22" s="10" t="s">
        <v>19</v>
      </c>
      <c r="H22" s="67" t="s">
        <v>182</v>
      </c>
      <c r="I22" s="10" t="s">
        <v>20</v>
      </c>
      <c r="J22" s="71"/>
    </row>
    <row r="23" spans="1:10" x14ac:dyDescent="0.35">
      <c r="A23" s="8" t="s">
        <v>34</v>
      </c>
      <c r="B23" s="7" t="s">
        <v>35</v>
      </c>
      <c r="C23" s="40">
        <v>5</v>
      </c>
      <c r="D23" s="9" t="s">
        <v>36</v>
      </c>
      <c r="E23" s="40" t="str">
        <f>IF(D23="Earned",C23,"")</f>
        <v/>
      </c>
      <c r="F23" s="40" t="str">
        <f>IF(D23="Planned",C23, "")</f>
        <v/>
      </c>
      <c r="G23" s="40" t="s">
        <v>24</v>
      </c>
      <c r="H23" s="68" t="s">
        <v>186</v>
      </c>
      <c r="I23" s="7" t="s">
        <v>37</v>
      </c>
    </row>
    <row r="24" spans="1:10" x14ac:dyDescent="0.35">
      <c r="A24" s="8" t="s">
        <v>38</v>
      </c>
      <c r="B24" s="7" t="s">
        <v>39</v>
      </c>
      <c r="C24" s="40">
        <v>5</v>
      </c>
      <c r="D24" s="9" t="s">
        <v>36</v>
      </c>
      <c r="E24" s="40" t="str">
        <f t="shared" ref="E24:E31" si="2">IF(D24="Earned",C24,"")</f>
        <v/>
      </c>
      <c r="F24" s="40" t="str">
        <f t="shared" ref="F24:F31" si="3">IF(D24="Planned",C24, "")</f>
        <v/>
      </c>
      <c r="G24" s="40" t="s">
        <v>24</v>
      </c>
      <c r="H24" s="68" t="s">
        <v>187</v>
      </c>
      <c r="I24" s="7" t="s">
        <v>40</v>
      </c>
    </row>
    <row r="25" spans="1:10" x14ac:dyDescent="0.35">
      <c r="A25" s="8" t="s">
        <v>41</v>
      </c>
      <c r="B25" s="7" t="s">
        <v>42</v>
      </c>
      <c r="C25" s="40">
        <v>5</v>
      </c>
      <c r="D25" s="9" t="s">
        <v>36</v>
      </c>
      <c r="E25" s="40" t="str">
        <f t="shared" si="2"/>
        <v/>
      </c>
      <c r="F25" s="40" t="str">
        <f t="shared" si="3"/>
        <v/>
      </c>
      <c r="G25" s="40" t="s">
        <v>24</v>
      </c>
      <c r="H25" s="68" t="s">
        <v>27</v>
      </c>
      <c r="I25" s="7" t="s">
        <v>95</v>
      </c>
    </row>
    <row r="26" spans="1:10" x14ac:dyDescent="0.35">
      <c r="A26" s="8" t="s">
        <v>43</v>
      </c>
      <c r="B26" s="7" t="s">
        <v>44</v>
      </c>
      <c r="C26" s="40">
        <v>5</v>
      </c>
      <c r="D26" s="9" t="s">
        <v>36</v>
      </c>
      <c r="E26" s="40" t="str">
        <f t="shared" si="2"/>
        <v/>
      </c>
      <c r="F26" s="40" t="str">
        <f t="shared" si="3"/>
        <v/>
      </c>
      <c r="G26" s="40" t="s">
        <v>24</v>
      </c>
      <c r="H26" s="68" t="s">
        <v>187</v>
      </c>
      <c r="I26" s="7" t="s">
        <v>37</v>
      </c>
    </row>
    <row r="27" spans="1:10" x14ac:dyDescent="0.35">
      <c r="A27" s="8" t="s">
        <v>45</v>
      </c>
      <c r="B27" s="7" t="s">
        <v>46</v>
      </c>
      <c r="C27" s="40">
        <v>5</v>
      </c>
      <c r="D27" s="9" t="s">
        <v>36</v>
      </c>
      <c r="E27" s="40" t="str">
        <f t="shared" si="2"/>
        <v/>
      </c>
      <c r="F27" s="40" t="str">
        <f t="shared" si="3"/>
        <v/>
      </c>
      <c r="G27" s="40" t="s">
        <v>24</v>
      </c>
      <c r="H27" s="68" t="s">
        <v>34</v>
      </c>
      <c r="I27" s="7" t="s">
        <v>40</v>
      </c>
    </row>
    <row r="28" spans="1:10" ht="29.5" customHeight="1" x14ac:dyDescent="0.35">
      <c r="A28" s="8" t="s">
        <v>47</v>
      </c>
      <c r="B28" s="7" t="s">
        <v>48</v>
      </c>
      <c r="C28" s="42">
        <v>5</v>
      </c>
      <c r="D28" s="9" t="s">
        <v>36</v>
      </c>
      <c r="E28" s="40" t="str">
        <f t="shared" si="2"/>
        <v/>
      </c>
      <c r="F28" s="40" t="str">
        <f t="shared" si="3"/>
        <v/>
      </c>
      <c r="G28" s="40" t="s">
        <v>24</v>
      </c>
      <c r="H28" s="68" t="s">
        <v>188</v>
      </c>
      <c r="I28" s="7" t="s">
        <v>49</v>
      </c>
    </row>
    <row r="29" spans="1:10" ht="31" customHeight="1" x14ac:dyDescent="0.35">
      <c r="A29" s="8" t="s">
        <v>50</v>
      </c>
      <c r="B29" s="7" t="s">
        <v>51</v>
      </c>
      <c r="C29" s="42">
        <v>5</v>
      </c>
      <c r="D29" s="9" t="s">
        <v>36</v>
      </c>
      <c r="E29" s="40" t="str">
        <f t="shared" si="2"/>
        <v/>
      </c>
      <c r="F29" s="40" t="str">
        <f t="shared" si="3"/>
        <v/>
      </c>
      <c r="G29" s="40" t="s">
        <v>24</v>
      </c>
      <c r="H29" s="68" t="s">
        <v>189</v>
      </c>
      <c r="I29" s="7" t="s">
        <v>52</v>
      </c>
    </row>
    <row r="30" spans="1:10" ht="14.5" customHeight="1" x14ac:dyDescent="0.35">
      <c r="A30" s="8" t="s">
        <v>53</v>
      </c>
      <c r="B30" s="43" t="s">
        <v>54</v>
      </c>
      <c r="C30" s="42">
        <v>5</v>
      </c>
      <c r="D30" s="9" t="s">
        <v>36</v>
      </c>
      <c r="E30" s="40" t="str">
        <f t="shared" si="2"/>
        <v/>
      </c>
      <c r="F30" s="40" t="str">
        <f t="shared" si="3"/>
        <v/>
      </c>
      <c r="G30" s="40" t="s">
        <v>24</v>
      </c>
      <c r="H30" s="70" t="s">
        <v>184</v>
      </c>
      <c r="I30" s="7" t="s">
        <v>40</v>
      </c>
    </row>
    <row r="31" spans="1:10" ht="14.5" customHeight="1" x14ac:dyDescent="0.35">
      <c r="A31" s="8" t="s">
        <v>55</v>
      </c>
      <c r="B31" s="7" t="s">
        <v>56</v>
      </c>
      <c r="C31" s="42">
        <v>5</v>
      </c>
      <c r="D31" s="9" t="s">
        <v>36</v>
      </c>
      <c r="E31" s="40" t="str">
        <f t="shared" si="2"/>
        <v/>
      </c>
      <c r="F31" s="40" t="str">
        <f t="shared" si="3"/>
        <v/>
      </c>
      <c r="G31" s="40" t="s">
        <v>24</v>
      </c>
      <c r="H31" s="68" t="s">
        <v>29</v>
      </c>
      <c r="I31" s="7" t="s">
        <v>37</v>
      </c>
    </row>
    <row r="33" spans="1:10" ht="30.5" customHeight="1" x14ac:dyDescent="0.45">
      <c r="B33" s="13" t="s">
        <v>57</v>
      </c>
      <c r="C33" s="13"/>
      <c r="D33" s="13"/>
      <c r="I33" s="101" t="s">
        <v>235</v>
      </c>
      <c r="J33" s="101"/>
    </row>
    <row r="34" spans="1:10" ht="29" x14ac:dyDescent="0.35">
      <c r="A34" s="10" t="s">
        <v>13</v>
      </c>
      <c r="B34" s="11" t="s">
        <v>14</v>
      </c>
      <c r="C34" s="11" t="s">
        <v>15</v>
      </c>
      <c r="D34" s="10" t="s">
        <v>16</v>
      </c>
      <c r="E34" s="10" t="s">
        <v>17</v>
      </c>
      <c r="F34" s="10" t="s">
        <v>18</v>
      </c>
      <c r="G34" s="10" t="s">
        <v>19</v>
      </c>
      <c r="H34" s="67" t="s">
        <v>182</v>
      </c>
      <c r="I34" s="10" t="s">
        <v>20</v>
      </c>
      <c r="J34" s="71"/>
    </row>
    <row r="35" spans="1:10" x14ac:dyDescent="0.35">
      <c r="A35" s="8" t="s">
        <v>58</v>
      </c>
      <c r="B35" s="7" t="s">
        <v>59</v>
      </c>
      <c r="C35" s="40">
        <v>5</v>
      </c>
      <c r="D35" s="9" t="s">
        <v>36</v>
      </c>
      <c r="E35" s="40" t="str">
        <f>IF(D35="Earned",C35,"")</f>
        <v/>
      </c>
      <c r="F35" s="40" t="str">
        <f>IF(D35="Planned",C35,"")</f>
        <v/>
      </c>
      <c r="G35" s="40" t="s">
        <v>24</v>
      </c>
      <c r="H35" s="68"/>
      <c r="I35" s="7" t="s">
        <v>164</v>
      </c>
    </row>
    <row r="36" spans="1:10" x14ac:dyDescent="0.35">
      <c r="A36" s="8" t="s">
        <v>60</v>
      </c>
      <c r="B36" s="7" t="s">
        <v>61</v>
      </c>
      <c r="C36" s="40">
        <v>5</v>
      </c>
      <c r="D36" s="9" t="s">
        <v>36</v>
      </c>
      <c r="E36" s="40" t="str">
        <f t="shared" ref="E36:E39" si="4">IF(D36="Earned",C36,"")</f>
        <v/>
      </c>
      <c r="F36" s="40" t="str">
        <f t="shared" ref="F36:F39" si="5">IF(D36="Planned",C36,"")</f>
        <v/>
      </c>
      <c r="G36" s="40" t="s">
        <v>24</v>
      </c>
      <c r="H36" s="68" t="s">
        <v>183</v>
      </c>
      <c r="I36" s="7" t="s">
        <v>165</v>
      </c>
    </row>
    <row r="37" spans="1:10" x14ac:dyDescent="0.35">
      <c r="A37" s="8" t="s">
        <v>62</v>
      </c>
      <c r="B37" s="7" t="s">
        <v>63</v>
      </c>
      <c r="C37" s="42">
        <v>5</v>
      </c>
      <c r="D37" s="9" t="s">
        <v>36</v>
      </c>
      <c r="E37" s="40" t="str">
        <f t="shared" si="4"/>
        <v/>
      </c>
      <c r="F37" s="40" t="str">
        <f t="shared" si="5"/>
        <v/>
      </c>
      <c r="G37" s="40" t="s">
        <v>24</v>
      </c>
      <c r="H37" s="68" t="s">
        <v>190</v>
      </c>
      <c r="I37" s="7" t="s">
        <v>37</v>
      </c>
    </row>
    <row r="38" spans="1:10" x14ac:dyDescent="0.35">
      <c r="A38" s="8" t="s">
        <v>64</v>
      </c>
      <c r="B38" s="7" t="s">
        <v>65</v>
      </c>
      <c r="C38" s="40">
        <v>5</v>
      </c>
      <c r="D38" s="9" t="s">
        <v>36</v>
      </c>
      <c r="E38" s="40" t="str">
        <f t="shared" si="4"/>
        <v/>
      </c>
      <c r="F38" s="40" t="str">
        <f t="shared" si="5"/>
        <v/>
      </c>
      <c r="G38" s="40" t="s">
        <v>24</v>
      </c>
      <c r="H38" s="68" t="s">
        <v>191</v>
      </c>
      <c r="I38" s="7" t="s">
        <v>40</v>
      </c>
    </row>
    <row r="39" spans="1:10" ht="43.5" x14ac:dyDescent="0.35">
      <c r="A39" s="46" t="str">
        <f>IF(B39="Please select: ","CTMS-XXX",IF(B39="Analytical Methods","CTMS-SCI-16",IF(B39="Bioinformatics","CTMS-SCI-19",IF(B39="Finite Mathematics ","CTMS-MAT-11",IF(B39="Numerical Methods ","CTMS-MAT-13",)))))</f>
        <v>CTMS-XXX</v>
      </c>
      <c r="B39" s="46" t="s">
        <v>23</v>
      </c>
      <c r="C39" s="75">
        <v>5</v>
      </c>
      <c r="D39" s="49" t="s">
        <v>36</v>
      </c>
      <c r="E39" s="48" t="str">
        <f t="shared" si="4"/>
        <v/>
      </c>
      <c r="F39" s="48" t="str">
        <f t="shared" si="5"/>
        <v/>
      </c>
      <c r="G39" s="75" t="s">
        <v>31</v>
      </c>
      <c r="H39" s="75" t="s">
        <v>242</v>
      </c>
      <c r="I39" s="47" t="s">
        <v>72</v>
      </c>
    </row>
    <row r="41" spans="1:10" ht="18.5" x14ac:dyDescent="0.45">
      <c r="B41" s="13" t="s">
        <v>66</v>
      </c>
      <c r="I41" s="14" t="s">
        <v>67</v>
      </c>
    </row>
    <row r="42" spans="1:10" ht="29" x14ac:dyDescent="0.35">
      <c r="A42" s="10" t="s">
        <v>13</v>
      </c>
      <c r="B42" s="11" t="s">
        <v>14</v>
      </c>
      <c r="C42" s="11" t="s">
        <v>15</v>
      </c>
      <c r="D42" s="10" t="s">
        <v>16</v>
      </c>
      <c r="E42" s="10" t="s">
        <v>17</v>
      </c>
      <c r="F42" s="10" t="s">
        <v>18</v>
      </c>
      <c r="G42" s="10" t="s">
        <v>19</v>
      </c>
      <c r="H42" s="67" t="s">
        <v>182</v>
      </c>
      <c r="I42" s="10" t="s">
        <v>20</v>
      </c>
    </row>
    <row r="43" spans="1:10" x14ac:dyDescent="0.35">
      <c r="A43" s="62" t="str">
        <f>IF(B43="Please select:","CTLA-GER-XX/ CTHU-HUM-XXX",IF(B43="German A1.1-C1","CTLA-GER-XX",IF(B43="Introduction to Philosophical Ethics","CTHU-HUM-001",IF(B43="Introduction to the Philosophy of Science","CTHU-HUM-002",IF(B43="Introduction to Visual Culture","CTHU-HUM-003")))))</f>
        <v>CTLA-GER-XX/ CTHU-HUM-XXX</v>
      </c>
      <c r="B43" s="46" t="s">
        <v>36</v>
      </c>
      <c r="C43" s="48">
        <v>2.5</v>
      </c>
      <c r="D43" s="49" t="s">
        <v>36</v>
      </c>
      <c r="E43" s="48" t="str">
        <f>IF(D43="Earned",C43,"")</f>
        <v/>
      </c>
      <c r="F43" s="48" t="str">
        <f>IF(D43="Planned",C43,"")</f>
        <v/>
      </c>
      <c r="G43" s="48" t="s">
        <v>31</v>
      </c>
      <c r="H43" s="48" t="s">
        <v>184</v>
      </c>
      <c r="I43" s="47" t="s">
        <v>164</v>
      </c>
    </row>
    <row r="44" spans="1:10" x14ac:dyDescent="0.35">
      <c r="A44" s="62" t="str">
        <f>IF(B44="Please select:","CTLA-GER-XX/ CTHU-HUM-XXX",IF(B44="German A1.1-C1","CTLA-GER-XX",IF(B44="Introduction to Philosophical Ethics","CTHU-HUM-001",IF(B44="Introduction to the Philosophy of Science","CTHU-HUM-002",IF(B44="Introduction to Visual Culture","CTHU-HUM-003")))))</f>
        <v>CTLA-GER-XX/ CTHU-HUM-XXX</v>
      </c>
      <c r="B44" s="46" t="s">
        <v>36</v>
      </c>
      <c r="C44" s="48">
        <v>2.5</v>
      </c>
      <c r="D44" s="49" t="s">
        <v>36</v>
      </c>
      <c r="E44" s="48" t="str">
        <f t="shared" ref="E44" si="6">IF(D44="Earned",C44,"")</f>
        <v/>
      </c>
      <c r="F44" s="48" t="str">
        <f t="shared" ref="F44" si="7">IF(D44="Planned",C44,"")</f>
        <v/>
      </c>
      <c r="G44" s="48" t="s">
        <v>31</v>
      </c>
      <c r="H44" s="48" t="s">
        <v>192</v>
      </c>
      <c r="I44" s="47" t="s">
        <v>165</v>
      </c>
    </row>
    <row r="46" spans="1:10" ht="30" customHeight="1" x14ac:dyDescent="0.45">
      <c r="B46" s="13" t="s">
        <v>68</v>
      </c>
      <c r="I46" s="101" t="s">
        <v>236</v>
      </c>
      <c r="J46" s="101"/>
    </row>
    <row r="47" spans="1:10" ht="29" x14ac:dyDescent="0.35">
      <c r="A47" s="10" t="s">
        <v>13</v>
      </c>
      <c r="B47" s="11" t="s">
        <v>14</v>
      </c>
      <c r="C47" s="11" t="s">
        <v>15</v>
      </c>
      <c r="D47" s="10" t="s">
        <v>16</v>
      </c>
      <c r="E47" s="10" t="s">
        <v>17</v>
      </c>
      <c r="F47" s="10" t="s">
        <v>18</v>
      </c>
      <c r="G47" s="10" t="s">
        <v>19</v>
      </c>
      <c r="H47" s="67" t="s">
        <v>182</v>
      </c>
      <c r="I47" s="10" t="s">
        <v>20</v>
      </c>
      <c r="J47" s="71"/>
    </row>
    <row r="48" spans="1:10" x14ac:dyDescent="0.35">
      <c r="A48" s="8" t="s">
        <v>69</v>
      </c>
      <c r="B48" s="8" t="s">
        <v>213</v>
      </c>
      <c r="C48" s="40">
        <v>2.5</v>
      </c>
      <c r="D48" s="9" t="s">
        <v>36</v>
      </c>
      <c r="E48" s="40" t="str">
        <f t="shared" ref="E48:E54" si="8">IF(D48="Earned",C48,"")</f>
        <v/>
      </c>
      <c r="F48" s="40" t="str">
        <f t="shared" ref="F48:F54" si="9">IF(D48="Planned",C48,"")</f>
        <v/>
      </c>
      <c r="G48" s="40" t="s">
        <v>31</v>
      </c>
      <c r="H48" s="40" t="s">
        <v>184</v>
      </c>
      <c r="I48" s="7" t="s">
        <v>72</v>
      </c>
    </row>
    <row r="49" spans="1:9" ht="29" x14ac:dyDescent="0.35">
      <c r="A49" s="8" t="s">
        <v>70</v>
      </c>
      <c r="B49" s="8" t="s">
        <v>214</v>
      </c>
      <c r="C49" s="40">
        <v>2.5</v>
      </c>
      <c r="D49" s="9" t="s">
        <v>36</v>
      </c>
      <c r="E49" s="40" t="str">
        <f t="shared" si="8"/>
        <v/>
      </c>
      <c r="F49" s="40" t="str">
        <f t="shared" si="9"/>
        <v/>
      </c>
      <c r="G49" s="40" t="s">
        <v>31</v>
      </c>
      <c r="H49" s="40" t="s">
        <v>184</v>
      </c>
      <c r="I49" s="7" t="s">
        <v>72</v>
      </c>
    </row>
    <row r="50" spans="1:9" ht="29" x14ac:dyDescent="0.35">
      <c r="A50" s="8" t="s">
        <v>71</v>
      </c>
      <c r="B50" s="7" t="s">
        <v>215</v>
      </c>
      <c r="C50" s="40">
        <v>5</v>
      </c>
      <c r="D50" s="9" t="s">
        <v>36</v>
      </c>
      <c r="E50" s="40" t="str">
        <f t="shared" si="8"/>
        <v/>
      </c>
      <c r="F50" s="40" t="str">
        <f t="shared" si="9"/>
        <v/>
      </c>
      <c r="G50" s="40" t="s">
        <v>31</v>
      </c>
      <c r="H50" s="40" t="s">
        <v>184</v>
      </c>
      <c r="I50" s="7" t="s">
        <v>72</v>
      </c>
    </row>
    <row r="51" spans="1:9" x14ac:dyDescent="0.35">
      <c r="A51" s="8" t="s">
        <v>203</v>
      </c>
      <c r="B51" s="7" t="s">
        <v>204</v>
      </c>
      <c r="C51" s="40">
        <v>5</v>
      </c>
      <c r="D51" s="9" t="s">
        <v>36</v>
      </c>
      <c r="E51" s="40" t="str">
        <f t="shared" si="8"/>
        <v/>
      </c>
      <c r="F51" s="40" t="str">
        <f t="shared" si="9"/>
        <v/>
      </c>
      <c r="G51" s="40" t="s">
        <v>31</v>
      </c>
      <c r="H51" s="40" t="s">
        <v>184</v>
      </c>
      <c r="I51" s="7" t="s">
        <v>205</v>
      </c>
    </row>
    <row r="52" spans="1:9" x14ac:dyDescent="0.35">
      <c r="A52" s="8" t="s">
        <v>206</v>
      </c>
      <c r="B52" s="7" t="s">
        <v>207</v>
      </c>
      <c r="C52" s="40">
        <v>5</v>
      </c>
      <c r="D52" s="9" t="s">
        <v>36</v>
      </c>
      <c r="E52" s="40" t="str">
        <f t="shared" si="8"/>
        <v/>
      </c>
      <c r="F52" s="40" t="str">
        <f t="shared" si="9"/>
        <v/>
      </c>
      <c r="G52" s="40" t="s">
        <v>31</v>
      </c>
      <c r="H52" s="40" t="s">
        <v>184</v>
      </c>
      <c r="I52" s="7" t="s">
        <v>37</v>
      </c>
    </row>
    <row r="53" spans="1:9" x14ac:dyDescent="0.35">
      <c r="A53" s="8" t="s">
        <v>208</v>
      </c>
      <c r="B53" s="8" t="s">
        <v>209</v>
      </c>
      <c r="C53" s="40">
        <v>5</v>
      </c>
      <c r="D53" s="9" t="s">
        <v>36</v>
      </c>
      <c r="E53" s="40" t="str">
        <f t="shared" si="8"/>
        <v/>
      </c>
      <c r="F53" s="40" t="str">
        <f t="shared" si="9"/>
        <v/>
      </c>
      <c r="G53" s="8" t="s">
        <v>31</v>
      </c>
      <c r="H53" s="40" t="s">
        <v>184</v>
      </c>
      <c r="I53" s="8" t="s">
        <v>40</v>
      </c>
    </row>
    <row r="54" spans="1:9" ht="29" x14ac:dyDescent="0.35">
      <c r="A54" s="8" t="s">
        <v>210</v>
      </c>
      <c r="B54" s="8" t="s">
        <v>211</v>
      </c>
      <c r="C54" s="40">
        <v>5</v>
      </c>
      <c r="D54" s="9" t="s">
        <v>36</v>
      </c>
      <c r="E54" s="40" t="str">
        <f t="shared" si="8"/>
        <v/>
      </c>
      <c r="F54" s="40" t="str">
        <f t="shared" si="9"/>
        <v/>
      </c>
      <c r="G54" s="8" t="s">
        <v>31</v>
      </c>
      <c r="H54" s="8" t="s">
        <v>212</v>
      </c>
      <c r="I54" s="8" t="s">
        <v>37</v>
      </c>
    </row>
    <row r="56" spans="1:9" ht="18.5" x14ac:dyDescent="0.45">
      <c r="B56" s="13" t="s">
        <v>73</v>
      </c>
      <c r="C56" s="13"/>
      <c r="D56" s="13"/>
      <c r="I56" s="14" t="s">
        <v>74</v>
      </c>
    </row>
    <row r="57" spans="1:9" ht="29" x14ac:dyDescent="0.35">
      <c r="A57" s="10" t="s">
        <v>13</v>
      </c>
      <c r="B57" s="11" t="s">
        <v>14</v>
      </c>
      <c r="C57" s="11" t="s">
        <v>15</v>
      </c>
      <c r="D57" s="10" t="s">
        <v>16</v>
      </c>
      <c r="E57" s="10" t="s">
        <v>17</v>
      </c>
      <c r="F57" s="10" t="s">
        <v>18</v>
      </c>
      <c r="G57" s="10" t="s">
        <v>19</v>
      </c>
      <c r="H57" s="67" t="s">
        <v>182</v>
      </c>
      <c r="I57" s="10" t="s">
        <v>20</v>
      </c>
    </row>
    <row r="58" spans="1:9" x14ac:dyDescent="0.35">
      <c r="A58" s="8" t="s">
        <v>75</v>
      </c>
      <c r="B58" s="7" t="s">
        <v>73</v>
      </c>
      <c r="C58" s="40">
        <v>15</v>
      </c>
      <c r="D58" s="7" t="s">
        <v>36</v>
      </c>
      <c r="E58" s="40" t="str">
        <f>IF(D58="Earned",C58,"")</f>
        <v/>
      </c>
      <c r="F58" s="40" t="str">
        <f>IF(D58="Planned",C58,"")</f>
        <v/>
      </c>
      <c r="G58" s="7" t="s">
        <v>24</v>
      </c>
      <c r="H58" s="7"/>
      <c r="I58" s="7" t="s">
        <v>196</v>
      </c>
    </row>
    <row r="59" spans="1:9" x14ac:dyDescent="0.35">
      <c r="A59" s="8" t="s">
        <v>76</v>
      </c>
      <c r="B59" s="7" t="s">
        <v>77</v>
      </c>
      <c r="C59" s="40">
        <v>0</v>
      </c>
      <c r="D59" s="7" t="s">
        <v>36</v>
      </c>
      <c r="E59" s="40" t="str">
        <f t="shared" ref="E59:E64" si="10">IF(D59="Earned",C59,"")</f>
        <v/>
      </c>
      <c r="F59" s="40" t="str">
        <f t="shared" ref="F59:F64" si="11">IF(D59="Planned",C59,"")</f>
        <v/>
      </c>
      <c r="G59" s="7" t="s">
        <v>24</v>
      </c>
      <c r="H59" s="7"/>
      <c r="I59" s="7" t="s">
        <v>78</v>
      </c>
    </row>
    <row r="60" spans="1:9" x14ac:dyDescent="0.35">
      <c r="A60" s="8" t="s">
        <v>79</v>
      </c>
      <c r="B60" s="7" t="s">
        <v>80</v>
      </c>
      <c r="C60" s="40">
        <v>0</v>
      </c>
      <c r="D60" s="7" t="s">
        <v>36</v>
      </c>
      <c r="E60" s="40" t="str">
        <f t="shared" si="10"/>
        <v/>
      </c>
      <c r="F60" s="40" t="str">
        <f t="shared" si="11"/>
        <v/>
      </c>
      <c r="G60" s="7" t="s">
        <v>24</v>
      </c>
      <c r="H60" s="7"/>
      <c r="I60" s="7" t="s">
        <v>81</v>
      </c>
    </row>
    <row r="61" spans="1:9" x14ac:dyDescent="0.35">
      <c r="A61" s="8" t="s">
        <v>82</v>
      </c>
      <c r="B61" s="7" t="s">
        <v>83</v>
      </c>
      <c r="C61" s="40">
        <v>0</v>
      </c>
      <c r="D61" s="7" t="s">
        <v>36</v>
      </c>
      <c r="E61" s="40" t="str">
        <f t="shared" si="10"/>
        <v/>
      </c>
      <c r="F61" s="40" t="str">
        <f t="shared" si="11"/>
        <v/>
      </c>
      <c r="G61" s="7" t="s">
        <v>24</v>
      </c>
      <c r="H61" s="7"/>
      <c r="I61" s="7" t="s">
        <v>84</v>
      </c>
    </row>
    <row r="62" spans="1:9" x14ac:dyDescent="0.35">
      <c r="A62" s="8" t="s">
        <v>85</v>
      </c>
      <c r="B62" s="7" t="s">
        <v>86</v>
      </c>
      <c r="C62" s="40">
        <v>0</v>
      </c>
      <c r="D62" s="7" t="s">
        <v>36</v>
      </c>
      <c r="E62" s="40" t="str">
        <f t="shared" si="10"/>
        <v/>
      </c>
      <c r="F62" s="40" t="str">
        <f t="shared" si="11"/>
        <v/>
      </c>
      <c r="G62" s="7" t="s">
        <v>24</v>
      </c>
      <c r="H62" s="7"/>
      <c r="I62" s="7" t="s">
        <v>87</v>
      </c>
    </row>
    <row r="63" spans="1:9" x14ac:dyDescent="0.35">
      <c r="A63" s="8" t="s">
        <v>88</v>
      </c>
      <c r="B63" s="7" t="s">
        <v>89</v>
      </c>
      <c r="C63" s="40">
        <v>0</v>
      </c>
      <c r="D63" s="7" t="s">
        <v>36</v>
      </c>
      <c r="E63" s="40" t="str">
        <f t="shared" si="10"/>
        <v/>
      </c>
      <c r="F63" s="40" t="str">
        <f t="shared" si="11"/>
        <v/>
      </c>
      <c r="G63" s="7" t="s">
        <v>31</v>
      </c>
      <c r="H63" s="7"/>
      <c r="I63" s="7" t="s">
        <v>90</v>
      </c>
    </row>
    <row r="64" spans="1:9" x14ac:dyDescent="0.35">
      <c r="A64" s="8" t="s">
        <v>88</v>
      </c>
      <c r="B64" s="7" t="s">
        <v>91</v>
      </c>
      <c r="C64" s="40">
        <v>0</v>
      </c>
      <c r="D64" s="7" t="s">
        <v>36</v>
      </c>
      <c r="E64" s="40" t="str">
        <f t="shared" si="10"/>
        <v/>
      </c>
      <c r="F64" s="40" t="str">
        <f t="shared" si="11"/>
        <v/>
      </c>
      <c r="G64" s="7" t="s">
        <v>31</v>
      </c>
      <c r="H64" s="7"/>
      <c r="I64" s="7" t="s">
        <v>90</v>
      </c>
    </row>
    <row r="65" spans="1:11" ht="17.25" customHeight="1" x14ac:dyDescent="0.35"/>
    <row r="66" spans="1:11" ht="15.75" customHeight="1" x14ac:dyDescent="0.45">
      <c r="B66" s="13" t="s">
        <v>92</v>
      </c>
      <c r="C66" s="13"/>
      <c r="D66" s="13"/>
      <c r="I66" s="14" t="s">
        <v>74</v>
      </c>
    </row>
    <row r="67" spans="1:11" ht="29" x14ac:dyDescent="0.35">
      <c r="A67" s="10" t="s">
        <v>13</v>
      </c>
      <c r="B67" s="11" t="s">
        <v>14</v>
      </c>
      <c r="C67" s="11" t="s">
        <v>15</v>
      </c>
      <c r="D67" s="10" t="s">
        <v>16</v>
      </c>
      <c r="E67" s="10" t="s">
        <v>17</v>
      </c>
      <c r="F67" s="10" t="s">
        <v>18</v>
      </c>
      <c r="G67" s="10" t="s">
        <v>19</v>
      </c>
      <c r="H67" s="67" t="s">
        <v>182</v>
      </c>
      <c r="I67" s="10" t="s">
        <v>20</v>
      </c>
    </row>
    <row r="68" spans="1:11" x14ac:dyDescent="0.35">
      <c r="A68" s="8" t="s">
        <v>93</v>
      </c>
      <c r="B68" s="7" t="s">
        <v>94</v>
      </c>
      <c r="C68" s="9">
        <v>5</v>
      </c>
      <c r="D68" s="9" t="s">
        <v>36</v>
      </c>
      <c r="E68" s="40" t="str">
        <f t="shared" ref="E68:E70" si="12">IF(D68="Earned",C68,"")</f>
        <v/>
      </c>
      <c r="F68" s="42" t="str">
        <f t="shared" ref="F68:F70" si="13">IF(D68="Planned",C68,"")</f>
        <v/>
      </c>
      <c r="G68" s="42" t="s">
        <v>31</v>
      </c>
      <c r="H68" s="96" t="s">
        <v>185</v>
      </c>
      <c r="I68" s="7" t="s">
        <v>72</v>
      </c>
    </row>
    <row r="69" spans="1:11" x14ac:dyDescent="0.35">
      <c r="A69" s="8" t="s">
        <v>93</v>
      </c>
      <c r="B69" s="7" t="s">
        <v>94</v>
      </c>
      <c r="C69" s="9">
        <v>5</v>
      </c>
      <c r="D69" s="9" t="s">
        <v>36</v>
      </c>
      <c r="E69" s="40" t="str">
        <f t="shared" si="12"/>
        <v/>
      </c>
      <c r="F69" s="42" t="str">
        <f t="shared" si="13"/>
        <v/>
      </c>
      <c r="G69" s="42" t="s">
        <v>31</v>
      </c>
      <c r="H69" s="97"/>
      <c r="I69" s="7" t="s">
        <v>72</v>
      </c>
    </row>
    <row r="70" spans="1:11" x14ac:dyDescent="0.35">
      <c r="A70" s="8" t="s">
        <v>93</v>
      </c>
      <c r="B70" s="7" t="s">
        <v>94</v>
      </c>
      <c r="C70" s="9">
        <v>5</v>
      </c>
      <c r="D70" s="9" t="s">
        <v>36</v>
      </c>
      <c r="E70" s="40" t="str">
        <f t="shared" si="12"/>
        <v/>
      </c>
      <c r="F70" s="42" t="str">
        <f t="shared" si="13"/>
        <v/>
      </c>
      <c r="G70" s="42" t="s">
        <v>31</v>
      </c>
      <c r="H70" s="98"/>
      <c r="I70" s="7" t="s">
        <v>72</v>
      </c>
    </row>
    <row r="72" spans="1:11" ht="18.5" x14ac:dyDescent="0.45">
      <c r="B72" s="13" t="s">
        <v>96</v>
      </c>
      <c r="C72" s="13"/>
      <c r="D72" s="13"/>
      <c r="I72" s="14" t="s">
        <v>74</v>
      </c>
    </row>
    <row r="73" spans="1:11" ht="29" x14ac:dyDescent="0.35">
      <c r="A73" s="10" t="s">
        <v>13</v>
      </c>
      <c r="B73" s="11" t="s">
        <v>14</v>
      </c>
      <c r="C73" s="11" t="s">
        <v>15</v>
      </c>
      <c r="D73" s="10" t="s">
        <v>16</v>
      </c>
      <c r="E73" s="10" t="s">
        <v>17</v>
      </c>
      <c r="F73" s="10" t="s">
        <v>18</v>
      </c>
      <c r="G73" s="10" t="s">
        <v>19</v>
      </c>
      <c r="H73" s="67" t="s">
        <v>182</v>
      </c>
      <c r="I73" s="67" t="s">
        <v>20</v>
      </c>
    </row>
    <row r="74" spans="1:11" ht="22.5" customHeight="1" x14ac:dyDescent="0.35">
      <c r="A74" s="8" t="s">
        <v>97</v>
      </c>
      <c r="B74" s="7" t="s">
        <v>98</v>
      </c>
      <c r="C74" s="40">
        <v>12</v>
      </c>
      <c r="D74" s="9" t="s">
        <v>36</v>
      </c>
      <c r="E74" s="40" t="str">
        <f>IF(D74="Earned",C74,"")</f>
        <v/>
      </c>
      <c r="F74" s="40" t="str">
        <f>IF(D74="Planned",C74,"")</f>
        <v/>
      </c>
      <c r="G74" s="40" t="s">
        <v>24</v>
      </c>
      <c r="H74" s="99" t="s">
        <v>193</v>
      </c>
      <c r="I74" s="7" t="s">
        <v>40</v>
      </c>
    </row>
    <row r="75" spans="1:11" ht="22.5" customHeight="1" x14ac:dyDescent="0.35">
      <c r="A75" s="8" t="s">
        <v>99</v>
      </c>
      <c r="B75" s="7" t="s">
        <v>100</v>
      </c>
      <c r="C75" s="40">
        <v>3</v>
      </c>
      <c r="D75" s="9" t="s">
        <v>36</v>
      </c>
      <c r="E75" s="40" t="str">
        <f>IF(D75="Earned",C75,"")</f>
        <v/>
      </c>
      <c r="F75" s="40" t="str">
        <f>IF(D75="Planned",C75,"")</f>
        <v/>
      </c>
      <c r="G75" s="40" t="s">
        <v>24</v>
      </c>
      <c r="H75" s="100"/>
      <c r="I75" s="7" t="s">
        <v>40</v>
      </c>
    </row>
    <row r="79" spans="1:11" x14ac:dyDescent="0.35">
      <c r="A79" s="14" t="s">
        <v>101</v>
      </c>
      <c r="B79" s="16">
        <f>SUM(E14:E77)</f>
        <v>0</v>
      </c>
      <c r="C79" s="16"/>
      <c r="D79" s="16"/>
      <c r="E79" s="14" t="s">
        <v>102</v>
      </c>
      <c r="I79" s="16">
        <f>SUM(F14:F77)</f>
        <v>0</v>
      </c>
    </row>
    <row r="80" spans="1:11" ht="18.5" x14ac:dyDescent="0.45">
      <c r="J80" s="17" t="s">
        <v>103</v>
      </c>
      <c r="K80" s="39">
        <f>SUM(B79+I79)</f>
        <v>0</v>
      </c>
    </row>
    <row r="81" spans="1:16" ht="14.5" customHeight="1" thickBot="1" x14ac:dyDescent="0.4">
      <c r="J81" s="17"/>
      <c r="K81" s="18"/>
    </row>
    <row r="82" spans="1:16" x14ac:dyDescent="0.35">
      <c r="J82" s="19" t="s">
        <v>104</v>
      </c>
      <c r="K82" s="20">
        <f>I79/30</f>
        <v>0</v>
      </c>
      <c r="L82" s="78" t="s">
        <v>105</v>
      </c>
      <c r="M82" s="79"/>
      <c r="N82" s="79"/>
      <c r="O82" s="79"/>
      <c r="P82" s="80"/>
    </row>
    <row r="83" spans="1:16" x14ac:dyDescent="0.35">
      <c r="J83" s="17"/>
      <c r="K83" s="18"/>
      <c r="L83" s="84"/>
      <c r="M83" s="85"/>
      <c r="N83" s="85"/>
      <c r="O83" s="85"/>
      <c r="P83" s="86"/>
    </row>
    <row r="84" spans="1:16" ht="18.5" x14ac:dyDescent="0.45">
      <c r="B84" s="13" t="s">
        <v>106</v>
      </c>
      <c r="C84" s="13"/>
      <c r="D84" s="13"/>
      <c r="E84" s="21" t="s">
        <v>107</v>
      </c>
      <c r="F84" s="15"/>
      <c r="G84" s="15"/>
      <c r="H84" s="15"/>
      <c r="L84" s="84"/>
      <c r="M84" s="85"/>
      <c r="N84" s="85"/>
      <c r="O84" s="85"/>
      <c r="P84" s="86"/>
    </row>
    <row r="85" spans="1:16" ht="29" x14ac:dyDescent="0.35">
      <c r="A85" s="10" t="s">
        <v>13</v>
      </c>
      <c r="B85" s="11" t="s">
        <v>14</v>
      </c>
      <c r="C85" s="11" t="s">
        <v>15</v>
      </c>
      <c r="D85" s="10" t="s">
        <v>16</v>
      </c>
      <c r="E85" s="10" t="s">
        <v>17</v>
      </c>
      <c r="F85" s="10" t="s">
        <v>18</v>
      </c>
      <c r="G85" s="10" t="s">
        <v>19</v>
      </c>
      <c r="H85" s="67" t="s">
        <v>182</v>
      </c>
      <c r="I85" s="67" t="s">
        <v>20</v>
      </c>
      <c r="L85" s="84"/>
      <c r="M85" s="85"/>
      <c r="N85" s="85"/>
      <c r="O85" s="85"/>
      <c r="P85" s="86"/>
    </row>
    <row r="86" spans="1:16" x14ac:dyDescent="0.35">
      <c r="A86" s="8"/>
      <c r="B86" s="7"/>
      <c r="C86" s="7"/>
      <c r="D86" s="9" t="s">
        <v>36</v>
      </c>
      <c r="E86" s="40" t="str">
        <f>IF(D86="Earned",C86,"")</f>
        <v/>
      </c>
      <c r="F86" s="40" t="str">
        <f>IF(D86="Planned",C86,"")</f>
        <v/>
      </c>
      <c r="G86" s="9"/>
      <c r="H86" s="9"/>
      <c r="I86" s="7" t="s">
        <v>95</v>
      </c>
      <c r="L86" s="84"/>
      <c r="M86" s="85"/>
      <c r="N86" s="85"/>
      <c r="O86" s="85"/>
      <c r="P86" s="86"/>
    </row>
    <row r="87" spans="1:16" ht="15" thickBot="1" x14ac:dyDescent="0.4">
      <c r="A87" s="8"/>
      <c r="B87" s="7"/>
      <c r="C87" s="7"/>
      <c r="D87" s="9" t="s">
        <v>36</v>
      </c>
      <c r="E87" s="40" t="str">
        <f t="shared" ref="E87:E94" si="14">IF(D87="Earned",C87,"")</f>
        <v/>
      </c>
      <c r="F87" s="40" t="str">
        <f t="shared" ref="F87:F94" si="15">IF(D87="Planned",C87,"")</f>
        <v/>
      </c>
      <c r="G87" s="9"/>
      <c r="H87" s="9"/>
      <c r="I87" s="7" t="s">
        <v>95</v>
      </c>
      <c r="L87" s="81"/>
      <c r="M87" s="82"/>
      <c r="N87" s="82"/>
      <c r="O87" s="82"/>
      <c r="P87" s="83"/>
    </row>
    <row r="88" spans="1:16" ht="14.5" customHeight="1" thickBot="1" x14ac:dyDescent="0.4">
      <c r="A88" s="8"/>
      <c r="B88" s="7"/>
      <c r="C88" s="7"/>
      <c r="D88" s="9" t="s">
        <v>36</v>
      </c>
      <c r="E88" s="40" t="str">
        <f t="shared" si="14"/>
        <v/>
      </c>
      <c r="F88" s="40" t="str">
        <f t="shared" si="15"/>
        <v/>
      </c>
      <c r="G88" s="9"/>
      <c r="H88" s="9"/>
      <c r="I88" s="7" t="s">
        <v>95</v>
      </c>
    </row>
    <row r="89" spans="1:16" x14ac:dyDescent="0.35">
      <c r="A89" s="8"/>
      <c r="B89" s="7"/>
      <c r="C89" s="7"/>
      <c r="D89" s="9" t="s">
        <v>36</v>
      </c>
      <c r="E89" s="40" t="str">
        <f t="shared" si="14"/>
        <v/>
      </c>
      <c r="F89" s="40" t="str">
        <f t="shared" si="15"/>
        <v/>
      </c>
      <c r="G89" s="9"/>
      <c r="H89" s="9"/>
      <c r="I89" s="7" t="s">
        <v>95</v>
      </c>
      <c r="L89" s="78" t="s">
        <v>108</v>
      </c>
      <c r="M89" s="79"/>
      <c r="N89" s="79"/>
      <c r="O89" s="79"/>
      <c r="P89" s="80"/>
    </row>
    <row r="90" spans="1:16" ht="15" thickBot="1" x14ac:dyDescent="0.4">
      <c r="A90" s="8"/>
      <c r="B90" s="7"/>
      <c r="C90" s="7"/>
      <c r="D90" s="9" t="s">
        <v>36</v>
      </c>
      <c r="E90" s="40" t="str">
        <f t="shared" si="14"/>
        <v/>
      </c>
      <c r="F90" s="40" t="str">
        <f t="shared" si="15"/>
        <v/>
      </c>
      <c r="G90" s="9"/>
      <c r="H90" s="9"/>
      <c r="I90" s="7" t="s">
        <v>95</v>
      </c>
      <c r="L90" s="81"/>
      <c r="M90" s="82"/>
      <c r="N90" s="82"/>
      <c r="O90" s="82"/>
      <c r="P90" s="83"/>
    </row>
    <row r="91" spans="1:16" x14ac:dyDescent="0.35">
      <c r="A91" s="8"/>
      <c r="B91" s="7"/>
      <c r="C91" s="7"/>
      <c r="D91" s="9" t="s">
        <v>36</v>
      </c>
      <c r="E91" s="40" t="str">
        <f t="shared" si="14"/>
        <v/>
      </c>
      <c r="F91" s="40" t="str">
        <f t="shared" si="15"/>
        <v/>
      </c>
      <c r="G91" s="9"/>
      <c r="H91" s="9"/>
      <c r="I91" s="7" t="s">
        <v>95</v>
      </c>
    </row>
    <row r="92" spans="1:16" x14ac:dyDescent="0.35">
      <c r="A92" s="8"/>
      <c r="B92" s="7"/>
      <c r="C92" s="7"/>
      <c r="D92" s="9" t="s">
        <v>36</v>
      </c>
      <c r="E92" s="40" t="str">
        <f t="shared" si="14"/>
        <v/>
      </c>
      <c r="F92" s="40" t="str">
        <f t="shared" si="15"/>
        <v/>
      </c>
      <c r="G92" s="9"/>
      <c r="H92" s="9"/>
      <c r="I92" s="7" t="s">
        <v>95</v>
      </c>
    </row>
    <row r="93" spans="1:16" x14ac:dyDescent="0.35">
      <c r="A93" s="8"/>
      <c r="B93" s="7"/>
      <c r="C93" s="7"/>
      <c r="D93" s="9" t="s">
        <v>36</v>
      </c>
      <c r="E93" s="40" t="str">
        <f t="shared" si="14"/>
        <v/>
      </c>
      <c r="F93" s="40" t="str">
        <f t="shared" si="15"/>
        <v/>
      </c>
      <c r="G93" s="9"/>
      <c r="H93" s="9"/>
      <c r="I93" s="7" t="s">
        <v>95</v>
      </c>
    </row>
    <row r="94" spans="1:16" x14ac:dyDescent="0.35">
      <c r="A94" s="8"/>
      <c r="B94" s="7"/>
      <c r="C94" s="7"/>
      <c r="D94" s="9" t="s">
        <v>36</v>
      </c>
      <c r="E94" s="40" t="str">
        <f t="shared" si="14"/>
        <v/>
      </c>
      <c r="F94" s="40" t="str">
        <f t="shared" si="15"/>
        <v/>
      </c>
      <c r="G94" s="9"/>
      <c r="H94" s="9"/>
      <c r="I94" s="7" t="s">
        <v>95</v>
      </c>
    </row>
  </sheetData>
  <sortState xmlns:xlrd2="http://schemas.microsoft.com/office/spreadsheetml/2017/richdata2" ref="A14:I18">
    <sortCondition descending="1" ref="I14"/>
  </sortState>
  <mergeCells count="14">
    <mergeCell ref="B1:D1"/>
    <mergeCell ref="L89:P90"/>
    <mergeCell ref="L82:P87"/>
    <mergeCell ref="I2:J2"/>
    <mergeCell ref="A9:K10"/>
    <mergeCell ref="A6:K6"/>
    <mergeCell ref="A7:K7"/>
    <mergeCell ref="A8:K8"/>
    <mergeCell ref="A5:K5"/>
    <mergeCell ref="H68:H70"/>
    <mergeCell ref="H74:H75"/>
    <mergeCell ref="B2:D2"/>
    <mergeCell ref="I46:J46"/>
    <mergeCell ref="I33:J33"/>
  </mergeCells>
  <conditionalFormatting sqref="K80">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8">
    <dataValidation type="list" allowBlank="1" showInputMessage="1" showErrorMessage="1" sqref="D23:D31 D68:D70 D35:D38" xr:uid="{E8749D53-0ECA-44AD-A135-C2BE21B16E0B}">
      <formula1>"Please select:, Earned, Planned, "</formula1>
    </dataValidation>
    <dataValidation type="list" allowBlank="1" showInputMessage="1" showErrorMessage="1" sqref="D58:D64 D74:D75 D43:D46 D48:D54 D86:D94" xr:uid="{CE997C16-9A75-4DD0-96B5-A4D1A45CC38E}">
      <formula1>"Please select:, Earned, Planned,"</formula1>
    </dataValidation>
    <dataValidation allowBlank="1" showErrorMessage="1" sqref="A18:A19" xr:uid="{B502989A-F60D-4373-9461-89F2C89FD886}"/>
    <dataValidation type="list" allowBlank="1" showInputMessage="1" showErrorMessage="1" sqref="B20" xr:uid="{B106F490-7CBF-4B42-8451-B7C14AB0DACC}">
      <formula1>"Please select:, Algorithms &amp; Data Structures, Core Algorithms &amp; Data Structures,"</formula1>
    </dataValidation>
    <dataValidation type="list" allowBlank="1" showInputMessage="1" showErrorMessage="1" sqref="D14:D20" xr:uid="{C22358F2-5A3B-421A-9669-54815942BEA9}">
      <formula1>"Please select: , Earned, Planned, "</formula1>
    </dataValidation>
    <dataValidation type="list" allowBlank="1" showInputMessage="1" showErrorMessage="1" sqref="B44" xr:uid="{5A991DC9-7457-4716-871A-FF04AA04F605}">
      <formula1>"Please select:, German A1.1-C1,  Introduction to Philosophical Ethics,  Introduction to Visual Culture,"</formula1>
    </dataValidation>
    <dataValidation type="list" allowBlank="1" showInputMessage="1" showErrorMessage="1" sqref="B43" xr:uid="{A69C16AC-4F9E-4B0B-B1B2-33664BEC8945}">
      <formula1>"Please select:, German A1.1-C1,  Introduction to the Philosophy of Science, "</formula1>
    </dataValidation>
    <dataValidation type="list" allowBlank="1" showInputMessage="1" showErrorMessage="1" sqref="D39" xr:uid="{96097664-9CAE-41FA-8762-F43691E8750A}">
      <formula1>"Please select:, Earned, Planned, N/A,"</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1D36F23-D4D4-4632-BD3D-2EFFDFF80D58}">
          <x14:formula1>
            <xm:f>Lists!$D$2:$D$22</xm:f>
          </x14:formula1>
          <xm:sqref>B19</xm:sqref>
        </x14:dataValidation>
        <x14:dataValidation type="list" allowBlank="1" showInputMessage="1" showErrorMessage="1" xr:uid="{E324C738-EE26-47B3-B169-8E36FDEEBBF3}">
          <x14:formula1>
            <xm:f>Lists!$B$2:$B$22</xm:f>
          </x14:formula1>
          <xm:sqref>B18</xm:sqref>
        </x14:dataValidation>
        <x14:dataValidation type="list" allowBlank="1" showInputMessage="1" showErrorMessage="1" xr:uid="{2AAC4043-CC63-4554-A09B-21DEF68768EB}">
          <x14:formula1>
            <xm:f>Lists!$B$22:$B$27</xm:f>
          </x14:formula1>
          <xm:sqref>B39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AA87D-C8C7-43AE-AB3E-4EDB169DCE63}">
  <dimension ref="A1:H26"/>
  <sheetViews>
    <sheetView workbookViewId="0">
      <selection activeCell="I8" sqref="I8"/>
    </sheetView>
  </sheetViews>
  <sheetFormatPr defaultRowHeight="14.5" x14ac:dyDescent="0.35"/>
  <cols>
    <col min="2" max="2" width="42.1796875" customWidth="1"/>
    <col min="3" max="3" width="11.1796875" customWidth="1"/>
    <col min="4" max="4" width="42.1796875" customWidth="1"/>
    <col min="6" max="6" width="14.81640625" customWidth="1"/>
    <col min="8" max="8" width="18" customWidth="1"/>
  </cols>
  <sheetData>
    <row r="1" spans="1:8" x14ac:dyDescent="0.35">
      <c r="A1" t="s">
        <v>109</v>
      </c>
      <c r="B1" t="s">
        <v>110</v>
      </c>
      <c r="C1" t="s">
        <v>111</v>
      </c>
      <c r="D1" t="s">
        <v>112</v>
      </c>
      <c r="F1" t="s">
        <v>113</v>
      </c>
      <c r="H1" t="s">
        <v>240</v>
      </c>
    </row>
    <row r="2" spans="1:8" x14ac:dyDescent="0.35">
      <c r="A2" t="s">
        <v>114</v>
      </c>
      <c r="B2" t="s">
        <v>36</v>
      </c>
      <c r="C2" t="s">
        <v>114</v>
      </c>
      <c r="D2" t="s">
        <v>36</v>
      </c>
      <c r="F2" t="s">
        <v>115</v>
      </c>
      <c r="H2" s="76" t="s">
        <v>237</v>
      </c>
    </row>
    <row r="3" spans="1:8" x14ac:dyDescent="0.35">
      <c r="A3" t="s">
        <v>116</v>
      </c>
      <c r="B3" t="s">
        <v>117</v>
      </c>
      <c r="C3" t="s">
        <v>201</v>
      </c>
      <c r="D3" t="s">
        <v>200</v>
      </c>
      <c r="H3" s="76" t="s">
        <v>238</v>
      </c>
    </row>
    <row r="4" spans="1:8" x14ac:dyDescent="0.35">
      <c r="A4" t="s">
        <v>118</v>
      </c>
      <c r="B4" t="s">
        <v>119</v>
      </c>
      <c r="C4" t="s">
        <v>120</v>
      </c>
      <c r="D4" s="73" t="s">
        <v>121</v>
      </c>
      <c r="H4" s="76" t="s">
        <v>239</v>
      </c>
    </row>
    <row r="5" spans="1:8" x14ac:dyDescent="0.35">
      <c r="A5" t="s">
        <v>122</v>
      </c>
      <c r="B5" t="s">
        <v>123</v>
      </c>
      <c r="C5" t="s">
        <v>124</v>
      </c>
      <c r="D5" t="s">
        <v>125</v>
      </c>
    </row>
    <row r="6" spans="1:8" x14ac:dyDescent="0.35">
      <c r="A6" t="s">
        <v>126</v>
      </c>
      <c r="B6" t="s">
        <v>127</v>
      </c>
      <c r="C6" t="s">
        <v>128</v>
      </c>
      <c r="D6" t="s">
        <v>129</v>
      </c>
    </row>
    <row r="7" spans="1:8" x14ac:dyDescent="0.35">
      <c r="A7" t="s">
        <v>130</v>
      </c>
      <c r="B7" t="s">
        <v>131</v>
      </c>
      <c r="C7" t="s">
        <v>132</v>
      </c>
      <c r="D7" s="73" t="s">
        <v>133</v>
      </c>
    </row>
    <row r="8" spans="1:8" x14ac:dyDescent="0.35">
      <c r="A8" t="s">
        <v>134</v>
      </c>
      <c r="B8" t="s">
        <v>135</v>
      </c>
      <c r="C8" t="s">
        <v>136</v>
      </c>
      <c r="D8" t="s">
        <v>32</v>
      </c>
    </row>
    <row r="9" spans="1:8" x14ac:dyDescent="0.35">
      <c r="A9" t="s">
        <v>137</v>
      </c>
      <c r="B9" t="s">
        <v>138</v>
      </c>
      <c r="C9" t="s">
        <v>219</v>
      </c>
      <c r="D9" s="73" t="s">
        <v>220</v>
      </c>
    </row>
    <row r="10" spans="1:8" x14ac:dyDescent="0.35">
      <c r="A10" t="s">
        <v>141</v>
      </c>
      <c r="B10" t="s">
        <v>142</v>
      </c>
      <c r="C10" t="s">
        <v>221</v>
      </c>
      <c r="D10" t="s">
        <v>222</v>
      </c>
    </row>
    <row r="11" spans="1:8" x14ac:dyDescent="0.35">
      <c r="A11" s="66" t="s">
        <v>144</v>
      </c>
      <c r="B11" s="66" t="s">
        <v>145</v>
      </c>
      <c r="C11" t="s">
        <v>139</v>
      </c>
      <c r="D11" t="s">
        <v>140</v>
      </c>
    </row>
    <row r="12" spans="1:8" x14ac:dyDescent="0.35">
      <c r="A12" s="66" t="s">
        <v>148</v>
      </c>
      <c r="B12" s="66" t="s">
        <v>216</v>
      </c>
      <c r="C12" t="s">
        <v>143</v>
      </c>
      <c r="D12" t="s">
        <v>223</v>
      </c>
    </row>
    <row r="13" spans="1:8" x14ac:dyDescent="0.35">
      <c r="A13" s="66" t="s">
        <v>151</v>
      </c>
      <c r="B13" s="66" t="s">
        <v>152</v>
      </c>
      <c r="C13" t="s">
        <v>146</v>
      </c>
      <c r="D13" t="s">
        <v>147</v>
      </c>
    </row>
    <row r="14" spans="1:8" x14ac:dyDescent="0.35">
      <c r="A14" s="66" t="s">
        <v>153</v>
      </c>
      <c r="B14" s="66" t="s">
        <v>154</v>
      </c>
      <c r="C14" s="66" t="s">
        <v>149</v>
      </c>
      <c r="D14" s="66" t="s">
        <v>150</v>
      </c>
    </row>
    <row r="15" spans="1:8" x14ac:dyDescent="0.35">
      <c r="A15" t="s">
        <v>217</v>
      </c>
      <c r="B15" t="s">
        <v>218</v>
      </c>
      <c r="C15" t="s">
        <v>155</v>
      </c>
      <c r="D15" t="s">
        <v>224</v>
      </c>
    </row>
    <row r="21" spans="1:2" x14ac:dyDescent="0.35">
      <c r="A21" t="s">
        <v>225</v>
      </c>
    </row>
    <row r="22" spans="1:2" x14ac:dyDescent="0.35">
      <c r="A22" t="s">
        <v>226</v>
      </c>
      <c r="B22" t="s">
        <v>23</v>
      </c>
    </row>
    <row r="23" spans="1:2" x14ac:dyDescent="0.35">
      <c r="A23" t="s">
        <v>227</v>
      </c>
      <c r="B23" t="s">
        <v>228</v>
      </c>
    </row>
    <row r="24" spans="1:2" x14ac:dyDescent="0.35">
      <c r="A24" t="s">
        <v>229</v>
      </c>
      <c r="B24" t="s">
        <v>230</v>
      </c>
    </row>
    <row r="25" spans="1:2" x14ac:dyDescent="0.35">
      <c r="A25" t="s">
        <v>232</v>
      </c>
      <c r="B25" s="74" t="s">
        <v>231</v>
      </c>
    </row>
    <row r="26" spans="1:2" x14ac:dyDescent="0.35">
      <c r="A26" t="s">
        <v>234</v>
      </c>
      <c r="B26" s="74" t="s">
        <v>233</v>
      </c>
    </row>
  </sheetData>
  <phoneticPr fontId="17" type="noConversion"/>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AA4D-5994-42BA-81A6-A48800AAE315}">
  <dimension ref="A1:O25"/>
  <sheetViews>
    <sheetView zoomScale="90" zoomScaleNormal="90" workbookViewId="0">
      <selection activeCell="F9" sqref="F9"/>
    </sheetView>
  </sheetViews>
  <sheetFormatPr defaultColWidth="8.81640625" defaultRowHeight="14.5" x14ac:dyDescent="0.35"/>
  <cols>
    <col min="1" max="1" width="17.81640625" customWidth="1"/>
    <col min="2" max="2" width="39" customWidth="1"/>
    <col min="3" max="3" width="10.81640625" customWidth="1"/>
    <col min="5" max="5" width="12.1796875" customWidth="1"/>
    <col min="6" max="6" width="17.7265625" customWidth="1"/>
    <col min="7" max="7" width="6.54296875" customWidth="1"/>
  </cols>
  <sheetData>
    <row r="1" spans="1:15" ht="18.5" x14ac:dyDescent="0.45">
      <c r="A1" s="102" t="s">
        <v>156</v>
      </c>
      <c r="B1" s="102"/>
      <c r="C1" s="102"/>
      <c r="D1" s="102"/>
      <c r="E1" s="102"/>
    </row>
    <row r="2" spans="1:15" x14ac:dyDescent="0.35">
      <c r="A2" s="14" t="s">
        <v>157</v>
      </c>
      <c r="B2" s="14" t="s">
        <v>158</v>
      </c>
      <c r="C2" s="14" t="s">
        <v>15</v>
      </c>
      <c r="D2" s="14" t="s">
        <v>19</v>
      </c>
      <c r="E2" s="14" t="s">
        <v>20</v>
      </c>
    </row>
    <row r="3" spans="1:15" x14ac:dyDescent="0.35">
      <c r="A3" s="51" t="str">
        <f>'Study Plan'!A14</f>
        <v>CH-140</v>
      </c>
      <c r="B3" s="52" t="str">
        <f>'Study Plan'!B14</f>
        <v>Classical Physics</v>
      </c>
      <c r="C3" s="40">
        <v>7.5</v>
      </c>
      <c r="D3" s="53" t="s">
        <v>24</v>
      </c>
      <c r="E3" s="53" t="s">
        <v>164</v>
      </c>
    </row>
    <row r="4" spans="1:15" x14ac:dyDescent="0.35">
      <c r="A4" s="51" t="str">
        <f>'Study Plan'!A17</f>
        <v>CH-153</v>
      </c>
      <c r="B4" s="52" t="str">
        <f>'Study Plan'!B17</f>
        <v>Scientific Programming with Python</v>
      </c>
      <c r="C4" s="40">
        <v>7.5</v>
      </c>
      <c r="D4" s="53" t="s">
        <v>24</v>
      </c>
      <c r="E4" s="53" t="s">
        <v>164</v>
      </c>
    </row>
    <row r="5" spans="1:15" x14ac:dyDescent="0.35">
      <c r="A5" s="54" t="str">
        <f>'Study Plan'!A18</f>
        <v>CH-XXX</v>
      </c>
      <c r="B5" s="54" t="str">
        <f>'Study Plan'!B18</f>
        <v>Please select:</v>
      </c>
      <c r="C5" s="55">
        <v>7.5</v>
      </c>
      <c r="D5" s="56" t="s">
        <v>31</v>
      </c>
      <c r="E5" s="56" t="s">
        <v>164</v>
      </c>
    </row>
    <row r="6" spans="1:15" x14ac:dyDescent="0.35">
      <c r="A6" s="51" t="str">
        <f>'Study Plan'!A15</f>
        <v>CH-141</v>
      </c>
      <c r="B6" s="52" t="str">
        <f>'Study Plan'!B15</f>
        <v>Modern Physics</v>
      </c>
      <c r="C6" s="40">
        <v>7.5</v>
      </c>
      <c r="D6" s="53" t="s">
        <v>24</v>
      </c>
      <c r="E6" s="53" t="s">
        <v>165</v>
      </c>
      <c r="N6" s="60"/>
      <c r="O6" s="61"/>
    </row>
    <row r="7" spans="1:15" x14ac:dyDescent="0.35">
      <c r="A7" s="51" t="str">
        <f>'Study Plan'!A16</f>
        <v>CH-152</v>
      </c>
      <c r="B7" s="52" t="str">
        <f>'Study Plan'!B16</f>
        <v>Mathematical Modeling</v>
      </c>
      <c r="C7" s="40">
        <v>7.5</v>
      </c>
      <c r="D7" s="53" t="s">
        <v>24</v>
      </c>
      <c r="E7" s="53" t="s">
        <v>165</v>
      </c>
    </row>
    <row r="8" spans="1:15" x14ac:dyDescent="0.35">
      <c r="A8" s="54" t="str">
        <f>'Study Plan'!A19</f>
        <v>CH-XXX</v>
      </c>
      <c r="B8" s="54" t="str">
        <f>'Study Plan'!B19</f>
        <v>Please select:</v>
      </c>
      <c r="C8" s="55">
        <v>7.5</v>
      </c>
      <c r="D8" s="56" t="s">
        <v>31</v>
      </c>
      <c r="E8" s="56" t="s">
        <v>165</v>
      </c>
    </row>
    <row r="10" spans="1:15" x14ac:dyDescent="0.35">
      <c r="A10" s="57" t="s">
        <v>159</v>
      </c>
    </row>
    <row r="12" spans="1:15" x14ac:dyDescent="0.35">
      <c r="A12" t="s">
        <v>160</v>
      </c>
      <c r="D12" s="57" t="str">
        <f>IF(A5="CH-150","MMDA",IF(A5="CH-210","ECE",IF(A5="CH-340","ISCP","None")))</f>
        <v>None</v>
      </c>
      <c r="E12" s="88" t="s">
        <v>241</v>
      </c>
      <c r="F12" s="88"/>
    </row>
    <row r="13" spans="1:15" x14ac:dyDescent="0.35">
      <c r="E13" s="88"/>
      <c r="F13" s="88"/>
    </row>
    <row r="14" spans="1:15" x14ac:dyDescent="0.35">
      <c r="A14" t="s">
        <v>161</v>
      </c>
      <c r="D14" s="57" t="str">
        <f>IF((A5="CH-150")*(A8="CH-151"),"MMDA",IF((A5="CH-340")*(A8="CH-341"),"ISCP","None"))</f>
        <v>None</v>
      </c>
      <c r="E14" s="88"/>
      <c r="F14" s="88"/>
    </row>
    <row r="17" spans="1:14" ht="18.5" x14ac:dyDescent="0.45">
      <c r="A17" s="102" t="s">
        <v>162</v>
      </c>
      <c r="B17" s="102"/>
      <c r="C17" s="102"/>
      <c r="D17" s="102"/>
      <c r="E17" s="102"/>
    </row>
    <row r="18" spans="1:14" x14ac:dyDescent="0.35">
      <c r="A18" s="14" t="s">
        <v>157</v>
      </c>
      <c r="B18" s="14" t="s">
        <v>158</v>
      </c>
      <c r="C18" s="14" t="s">
        <v>15</v>
      </c>
      <c r="D18" s="14" t="s">
        <v>19</v>
      </c>
      <c r="E18" s="14" t="s">
        <v>20</v>
      </c>
    </row>
    <row r="19" spans="1:14" x14ac:dyDescent="0.35">
      <c r="A19" s="51" t="str">
        <f>'Study Plan'!$A$35</f>
        <v>CTMS-MAT-22</v>
      </c>
      <c r="B19" s="52" t="str">
        <f>'Study Plan'!$B$35</f>
        <v>Matrix Algebra &amp; Advanced Calculus I</v>
      </c>
      <c r="C19" s="42">
        <v>5</v>
      </c>
      <c r="D19" s="40" t="s">
        <v>24</v>
      </c>
      <c r="E19" s="7" t="s">
        <v>164</v>
      </c>
    </row>
    <row r="20" spans="1:14" ht="15" thickBot="1" x14ac:dyDescent="0.4">
      <c r="A20" s="51" t="str">
        <f>'Study Plan'!$A$36</f>
        <v>CTMS-MAT-23</v>
      </c>
      <c r="B20" s="52" t="str">
        <f>'Study Plan'!$B$36</f>
        <v>Matrix Algebra &amp; Advanced Calculus II</v>
      </c>
      <c r="C20" s="42">
        <v>5</v>
      </c>
      <c r="D20" s="40" t="s">
        <v>24</v>
      </c>
      <c r="E20" s="7" t="s">
        <v>165</v>
      </c>
    </row>
    <row r="21" spans="1:14" x14ac:dyDescent="0.35">
      <c r="H21" s="103" t="s">
        <v>195</v>
      </c>
      <c r="I21" s="92"/>
      <c r="J21" s="92"/>
      <c r="K21" s="92"/>
      <c r="L21" s="92"/>
      <c r="M21" s="92"/>
      <c r="N21" s="93"/>
    </row>
    <row r="22" spans="1:14" ht="18.5" x14ac:dyDescent="0.45">
      <c r="A22" s="102" t="s">
        <v>66</v>
      </c>
      <c r="B22" s="102"/>
      <c r="C22" s="102"/>
      <c r="D22" s="102"/>
      <c r="E22" s="102"/>
      <c r="H22" s="104"/>
      <c r="I22" s="88"/>
      <c r="J22" s="88"/>
      <c r="K22" s="88"/>
      <c r="L22" s="88"/>
      <c r="M22" s="88"/>
      <c r="N22" s="89"/>
    </row>
    <row r="23" spans="1:14" x14ac:dyDescent="0.35">
      <c r="A23" s="14" t="s">
        <v>157</v>
      </c>
      <c r="B23" s="14" t="s">
        <v>158</v>
      </c>
      <c r="C23" s="14" t="s">
        <v>15</v>
      </c>
      <c r="D23" s="14" t="s">
        <v>19</v>
      </c>
      <c r="E23" s="14" t="s">
        <v>20</v>
      </c>
      <c r="H23" s="104"/>
      <c r="I23" s="88"/>
      <c r="J23" s="88"/>
      <c r="K23" s="88"/>
      <c r="L23" s="88"/>
      <c r="M23" s="88"/>
      <c r="N23" s="89"/>
    </row>
    <row r="24" spans="1:14" ht="29" x14ac:dyDescent="0.35">
      <c r="A24" s="58" t="str">
        <f>'Study Plan'!$A$43</f>
        <v>CTLA-GER-XX/ CTHU-HUM-XXX</v>
      </c>
      <c r="B24" s="58" t="str">
        <f>'Study Plan'!$B$43</f>
        <v>Please select:</v>
      </c>
      <c r="C24" s="48">
        <v>2.5</v>
      </c>
      <c r="D24" s="48" t="s">
        <v>31</v>
      </c>
      <c r="E24" s="47" t="s">
        <v>164</v>
      </c>
      <c r="H24" s="104"/>
      <c r="I24" s="88"/>
      <c r="J24" s="88"/>
      <c r="K24" s="88"/>
      <c r="L24" s="88"/>
      <c r="M24" s="88"/>
      <c r="N24" s="89"/>
    </row>
    <row r="25" spans="1:14" ht="29.5" thickBot="1" x14ac:dyDescent="0.4">
      <c r="A25" s="58" t="str">
        <f>'Study Plan'!$A$44</f>
        <v>CTLA-GER-XX/ CTHU-HUM-XXX</v>
      </c>
      <c r="B25" s="58" t="str">
        <f>'Study Plan'!$B$44</f>
        <v>Please select:</v>
      </c>
      <c r="C25" s="48">
        <v>2.5</v>
      </c>
      <c r="D25" s="48" t="s">
        <v>31</v>
      </c>
      <c r="E25" s="47" t="s">
        <v>165</v>
      </c>
      <c r="H25" s="105"/>
      <c r="I25" s="90"/>
      <c r="J25" s="90"/>
      <c r="K25" s="90"/>
      <c r="L25" s="90"/>
      <c r="M25" s="90"/>
      <c r="N25" s="91"/>
    </row>
  </sheetData>
  <mergeCells count="5">
    <mergeCell ref="A1:E1"/>
    <mergeCell ref="A17:E17"/>
    <mergeCell ref="H21:N25"/>
    <mergeCell ref="A22:E22"/>
    <mergeCell ref="E12:F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9248-A7D0-4E19-8E7C-4A6D8B9862E3}">
  <dimension ref="A1:B14"/>
  <sheetViews>
    <sheetView zoomScale="140" zoomScaleNormal="140" workbookViewId="0">
      <selection activeCell="F11" sqref="F11"/>
    </sheetView>
  </sheetViews>
  <sheetFormatPr defaultRowHeight="14.5" x14ac:dyDescent="0.35"/>
  <cols>
    <col min="1" max="1" width="12.54296875" customWidth="1"/>
    <col min="2" max="2" width="12.1796875" customWidth="1"/>
  </cols>
  <sheetData>
    <row r="1" spans="1:2" x14ac:dyDescent="0.35">
      <c r="A1" t="s">
        <v>20</v>
      </c>
      <c r="B1" t="s">
        <v>163</v>
      </c>
    </row>
    <row r="3" spans="1:2" x14ac:dyDescent="0.35">
      <c r="A3" s="44" t="s">
        <v>164</v>
      </c>
      <c r="B3" s="44">
        <f>SUMIF('Study Plan'!I$14:I$77, A3, 'Study Plan'!C$14:C$77)</f>
        <v>30</v>
      </c>
    </row>
    <row r="4" spans="1:2" x14ac:dyDescent="0.35">
      <c r="A4" s="44" t="s">
        <v>165</v>
      </c>
      <c r="B4" s="44">
        <f>SUMIF('Study Plan'!I$14:I$77, A4, 'Study Plan'!C$14:C$77)</f>
        <v>30</v>
      </c>
    </row>
    <row r="5" spans="1:2" x14ac:dyDescent="0.35">
      <c r="A5" s="44" t="s">
        <v>166</v>
      </c>
      <c r="B5" s="44">
        <f>SUMIF('Study Plan'!I$14:I$77, A5, 'Study Plan'!C$14:C$77)</f>
        <v>0</v>
      </c>
    </row>
    <row r="6" spans="1:2" x14ac:dyDescent="0.35">
      <c r="A6" s="44" t="s">
        <v>95</v>
      </c>
      <c r="B6" s="44">
        <f>SUMIF('Study Plan'!I$14:I$77, A6, 'Study Plan'!C$14:C$77)</f>
        <v>5</v>
      </c>
    </row>
    <row r="7" spans="1:2" x14ac:dyDescent="0.35">
      <c r="A7" s="44" t="s">
        <v>167</v>
      </c>
      <c r="B7" s="44">
        <f>SUMIF('Study Plan'!I$14:I$77, A7, 'Study Plan'!C$14:C$77)</f>
        <v>0</v>
      </c>
    </row>
    <row r="8" spans="1:2" x14ac:dyDescent="0.35">
      <c r="A8" s="44" t="s">
        <v>196</v>
      </c>
      <c r="B8" s="44">
        <f>SUMIF('Study Plan'!I$14:I$77, A8, 'Study Plan'!C$14:C$77)</f>
        <v>15</v>
      </c>
    </row>
    <row r="9" spans="1:2" x14ac:dyDescent="0.35">
      <c r="A9" s="44" t="s">
        <v>168</v>
      </c>
      <c r="B9" s="44">
        <f>SUMIF('Study Plan'!I$14:I$77, A9, 'Study Plan'!C$14:C$77)</f>
        <v>0</v>
      </c>
    </row>
    <row r="10" spans="1:2" x14ac:dyDescent="0.35">
      <c r="A10" s="44" t="s">
        <v>169</v>
      </c>
      <c r="B10" s="44">
        <f>SUMIF('Study Plan'!I$14:I$77, A10, 'Study Plan'!C$14:C$77)</f>
        <v>0</v>
      </c>
    </row>
    <row r="11" spans="1:2" x14ac:dyDescent="0.35">
      <c r="A11" s="44" t="s">
        <v>197</v>
      </c>
      <c r="B11" s="44">
        <f>SUMIF('Study Plan'!I$14:I$77, A11, 'Study Plan'!C$14:C$77)</f>
        <v>0</v>
      </c>
    </row>
    <row r="12" spans="1:2" x14ac:dyDescent="0.35">
      <c r="A12" s="44" t="s">
        <v>198</v>
      </c>
      <c r="B12" s="44">
        <f>SUMIF('Study Plan'!I$14:I$77, A12, 'Study Plan'!C$14:C$77)</f>
        <v>0</v>
      </c>
    </row>
    <row r="13" spans="1:2" ht="15" thickBot="1" x14ac:dyDescent="0.4">
      <c r="A13" s="45"/>
      <c r="B13" s="45"/>
    </row>
    <row r="14" spans="1:2" x14ac:dyDescent="0.35">
      <c r="A14" t="s">
        <v>170</v>
      </c>
      <c r="B14">
        <f>SUM(B3:B12)</f>
        <v>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H26" sqref="H26"/>
    </sheetView>
  </sheetViews>
  <sheetFormatPr defaultColWidth="8.81640625" defaultRowHeight="14.5" x14ac:dyDescent="0.35"/>
  <cols>
    <col min="1" max="1" width="21.54296875" customWidth="1"/>
    <col min="2" max="2" width="25.81640625" customWidth="1"/>
    <col min="3" max="3" width="9.1796875" customWidth="1"/>
    <col min="4" max="4" width="34.54296875" customWidth="1"/>
    <col min="5" max="5" width="8.1796875" customWidth="1"/>
    <col min="8" max="8" width="43.453125" customWidth="1"/>
  </cols>
  <sheetData>
    <row r="1" spans="1:5" ht="18.5" x14ac:dyDescent="0.45">
      <c r="A1" s="102" t="s">
        <v>171</v>
      </c>
      <c r="B1" s="102"/>
      <c r="C1" s="102"/>
      <c r="D1" s="102"/>
    </row>
    <row r="2" spans="1:5" ht="18.5" x14ac:dyDescent="0.45">
      <c r="A2" s="13"/>
      <c r="B2" s="13"/>
      <c r="C2" s="13"/>
      <c r="D2" s="13"/>
    </row>
    <row r="4" spans="1:5" x14ac:dyDescent="0.35">
      <c r="A4" s="14" t="s">
        <v>172</v>
      </c>
      <c r="B4" s="14" t="s">
        <v>173</v>
      </c>
    </row>
    <row r="5" spans="1:5" ht="43.4" customHeight="1" x14ac:dyDescent="0.35">
      <c r="A5" s="25" t="s">
        <v>157</v>
      </c>
      <c r="B5" s="25" t="s">
        <v>158</v>
      </c>
      <c r="C5" s="26" t="s">
        <v>18</v>
      </c>
      <c r="D5" s="26" t="s">
        <v>174</v>
      </c>
      <c r="E5" s="26" t="s">
        <v>175</v>
      </c>
    </row>
    <row r="6" spans="1:5" x14ac:dyDescent="0.35">
      <c r="A6" s="8"/>
      <c r="B6" s="8"/>
      <c r="C6" s="40"/>
      <c r="D6" s="8"/>
      <c r="E6" s="8"/>
    </row>
    <row r="7" spans="1:5" x14ac:dyDescent="0.35">
      <c r="A7" s="8"/>
      <c r="B7" s="8"/>
      <c r="C7" s="40"/>
      <c r="D7" s="8"/>
      <c r="E7" s="8"/>
    </row>
    <row r="8" spans="1:5" x14ac:dyDescent="0.35">
      <c r="A8" s="8"/>
      <c r="B8" s="8"/>
      <c r="C8" s="40"/>
      <c r="D8" s="8"/>
      <c r="E8" s="8"/>
    </row>
    <row r="9" spans="1:5" x14ac:dyDescent="0.35">
      <c r="A9" s="8"/>
      <c r="B9" s="8"/>
      <c r="C9" s="40"/>
      <c r="D9" s="8"/>
      <c r="E9" s="8"/>
    </row>
    <row r="10" spans="1:5" x14ac:dyDescent="0.35">
      <c r="A10" s="8"/>
      <c r="B10" s="8"/>
      <c r="C10" s="40"/>
      <c r="D10" s="8"/>
      <c r="E10" s="8"/>
    </row>
    <row r="11" spans="1:5" x14ac:dyDescent="0.35">
      <c r="A11" s="8"/>
      <c r="B11" s="8"/>
      <c r="C11" s="40"/>
      <c r="D11" s="8"/>
      <c r="E11" s="8"/>
    </row>
    <row r="12" spans="1:5" x14ac:dyDescent="0.35">
      <c r="A12" s="8"/>
      <c r="B12" s="8"/>
      <c r="C12" s="40"/>
      <c r="D12" s="8"/>
      <c r="E12" s="8"/>
    </row>
    <row r="13" spans="1:5" x14ac:dyDescent="0.35">
      <c r="A13" s="8"/>
      <c r="B13" s="8"/>
      <c r="C13" s="40"/>
      <c r="D13" s="8"/>
      <c r="E13" s="8"/>
    </row>
    <row r="14" spans="1:5" x14ac:dyDescent="0.35">
      <c r="A14" s="8"/>
      <c r="B14" s="8"/>
      <c r="C14" s="40"/>
      <c r="D14" s="8"/>
      <c r="E14" s="8"/>
    </row>
    <row r="15" spans="1:5" x14ac:dyDescent="0.35">
      <c r="A15" s="8"/>
      <c r="B15" s="8"/>
      <c r="C15" s="40"/>
      <c r="D15" s="8"/>
      <c r="E15" s="8"/>
    </row>
    <row r="16" spans="1:5" x14ac:dyDescent="0.35">
      <c r="A16" s="8"/>
      <c r="B16" s="8"/>
      <c r="C16" s="40"/>
      <c r="D16" s="8"/>
      <c r="E16" s="8"/>
    </row>
    <row r="17" spans="1:5" x14ac:dyDescent="0.35">
      <c r="A17" s="8"/>
      <c r="B17" s="8"/>
      <c r="C17" s="40"/>
      <c r="D17" s="8"/>
      <c r="E17" s="8"/>
    </row>
    <row r="18" spans="1:5" x14ac:dyDescent="0.35">
      <c r="A18" s="8"/>
      <c r="B18" s="8"/>
      <c r="C18" s="40"/>
      <c r="D18" s="8"/>
      <c r="E18" s="8"/>
    </row>
    <row r="19" spans="1:5" x14ac:dyDescent="0.35">
      <c r="A19" s="8"/>
      <c r="B19" s="8"/>
      <c r="C19" s="40"/>
      <c r="D19" s="8"/>
      <c r="E19" s="8"/>
    </row>
    <row r="21" spans="1:5" x14ac:dyDescent="0.35">
      <c r="B21" s="14" t="s">
        <v>176</v>
      </c>
      <c r="C21" s="28">
        <f>SUM(C6:C19)</f>
        <v>0</v>
      </c>
    </row>
    <row r="24" spans="1:5" x14ac:dyDescent="0.35">
      <c r="A24" s="14" t="s">
        <v>177</v>
      </c>
      <c r="B24" s="14" t="s">
        <v>173</v>
      </c>
    </row>
    <row r="25" spans="1:5" ht="43.4" customHeight="1" x14ac:dyDescent="0.35">
      <c r="A25" s="25" t="s">
        <v>157</v>
      </c>
      <c r="B25" s="25" t="s">
        <v>158</v>
      </c>
      <c r="C25" s="26" t="s">
        <v>18</v>
      </c>
      <c r="D25" s="26" t="s">
        <v>174</v>
      </c>
      <c r="E25" s="26" t="s">
        <v>175</v>
      </c>
    </row>
    <row r="26" spans="1:5" x14ac:dyDescent="0.35">
      <c r="A26" s="8"/>
      <c r="B26" s="8"/>
      <c r="C26" s="40"/>
      <c r="D26" s="8"/>
      <c r="E26" s="8"/>
    </row>
    <row r="27" spans="1:5" x14ac:dyDescent="0.35">
      <c r="A27" s="8"/>
      <c r="B27" s="8"/>
      <c r="C27" s="40"/>
      <c r="D27" s="8"/>
      <c r="E27" s="8"/>
    </row>
    <row r="28" spans="1:5" x14ac:dyDescent="0.35">
      <c r="A28" s="8"/>
      <c r="B28" s="8"/>
      <c r="C28" s="40"/>
      <c r="D28" s="8"/>
      <c r="E28" s="8"/>
    </row>
    <row r="29" spans="1:5" x14ac:dyDescent="0.35">
      <c r="A29" s="8"/>
      <c r="B29" s="8"/>
      <c r="C29" s="40"/>
      <c r="D29" s="8"/>
      <c r="E29" s="8"/>
    </row>
    <row r="30" spans="1:5" x14ac:dyDescent="0.35">
      <c r="A30" s="8"/>
      <c r="B30" s="8"/>
      <c r="C30" s="40"/>
      <c r="D30" s="8"/>
      <c r="E30" s="8"/>
    </row>
    <row r="31" spans="1:5" x14ac:dyDescent="0.35">
      <c r="A31" s="8"/>
      <c r="B31" s="8"/>
      <c r="C31" s="40"/>
      <c r="D31" s="8"/>
      <c r="E31" s="8"/>
    </row>
    <row r="32" spans="1:5" x14ac:dyDescent="0.35">
      <c r="A32" s="8"/>
      <c r="B32" s="8"/>
      <c r="C32" s="40"/>
      <c r="D32" s="8"/>
      <c r="E32" s="8"/>
    </row>
    <row r="33" spans="1:5" x14ac:dyDescent="0.35">
      <c r="A33" s="8"/>
      <c r="B33" s="8"/>
      <c r="C33" s="40"/>
      <c r="D33" s="8"/>
      <c r="E33" s="8"/>
    </row>
    <row r="34" spans="1:5" x14ac:dyDescent="0.35">
      <c r="A34" s="8"/>
      <c r="B34" s="8"/>
      <c r="C34" s="40"/>
      <c r="D34" s="8"/>
      <c r="E34" s="8"/>
    </row>
    <row r="35" spans="1:5" x14ac:dyDescent="0.35">
      <c r="A35" s="8"/>
      <c r="B35" s="8"/>
      <c r="C35" s="40"/>
      <c r="D35" s="8"/>
      <c r="E35" s="8"/>
    </row>
    <row r="36" spans="1:5" x14ac:dyDescent="0.35">
      <c r="A36" s="8"/>
      <c r="B36" s="8"/>
      <c r="C36" s="40"/>
      <c r="D36" s="8"/>
      <c r="E36" s="8"/>
    </row>
    <row r="37" spans="1:5" x14ac:dyDescent="0.35">
      <c r="A37" s="8"/>
      <c r="B37" s="8"/>
      <c r="C37" s="40"/>
      <c r="D37" s="8"/>
      <c r="E37" s="8"/>
    </row>
    <row r="38" spans="1:5" x14ac:dyDescent="0.35">
      <c r="A38" s="8"/>
      <c r="B38" s="8"/>
      <c r="C38" s="40"/>
      <c r="D38" s="8"/>
      <c r="E38" s="8"/>
    </row>
    <row r="39" spans="1:5" x14ac:dyDescent="0.35">
      <c r="A39" s="8"/>
      <c r="B39" s="8"/>
      <c r="C39" s="40"/>
      <c r="D39" s="8"/>
      <c r="E39" s="8"/>
    </row>
    <row r="41" spans="1:5" x14ac:dyDescent="0.35">
      <c r="B41" s="14" t="s">
        <v>178</v>
      </c>
      <c r="C41" s="28">
        <f>SUM(C26:C39)</f>
        <v>0</v>
      </c>
    </row>
    <row r="42" spans="1:5" x14ac:dyDescent="0.35">
      <c r="C42" s="28"/>
    </row>
    <row r="43" spans="1:5" x14ac:dyDescent="0.35">
      <c r="B43" s="14" t="s">
        <v>179</v>
      </c>
      <c r="C43" s="28">
        <f>C21+C41</f>
        <v>0</v>
      </c>
      <c r="D43" s="27" t="s">
        <v>180</v>
      </c>
      <c r="E43" s="28">
        <f>'Study Plan'!$B$79+'Extension Semesters'!C43</f>
        <v>0</v>
      </c>
    </row>
    <row r="44" spans="1:5" x14ac:dyDescent="0.35">
      <c r="C44" s="28"/>
    </row>
    <row r="45" spans="1:5" ht="15" thickBot="1" x14ac:dyDescent="0.4"/>
    <row r="46" spans="1:5" x14ac:dyDescent="0.35">
      <c r="A46" s="30"/>
      <c r="B46" s="31"/>
      <c r="C46" s="31"/>
      <c r="D46" s="31"/>
      <c r="E46" s="32"/>
    </row>
    <row r="47" spans="1:5" ht="15" thickBot="1" x14ac:dyDescent="0.4">
      <c r="A47" s="33" t="s">
        <v>181</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0F9649-79C2-4E6A-BD66-801084131BDC}">
  <ds:schemaRefs>
    <ds:schemaRef ds:uri="http://schemas.microsoft.com/office/2006/documentManagement/types"/>
    <ds:schemaRef ds:uri="526da30d-7ad6-4d2a-afe1-524778b907d1"/>
    <ds:schemaRef ds:uri="http://purl.org/dc/terms/"/>
    <ds:schemaRef ds:uri="http://schemas.microsoft.com/office/2006/metadata/properties"/>
    <ds:schemaRef ds:uri="http://www.w3.org/XML/1998/namespace"/>
    <ds:schemaRef ds:uri="http://schemas.microsoft.com/office/infopath/2007/PartnerControls"/>
    <ds:schemaRef ds:uri="http://purl.org/dc/dcmitype/"/>
    <ds:schemaRef ds:uri="e53f908f-34e7-4c58-a4c8-d6911175ab2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F7C05356-5D55-48AD-A46F-51F9DB2D5332}"/>
</file>

<file path=customXml/itemProps3.xml><?xml version="1.0" encoding="utf-8"?>
<ds:datastoreItem xmlns:ds="http://schemas.openxmlformats.org/officeDocument/2006/customXml" ds:itemID="{6707A417-8C68-43BA-B39A-16492CE98B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Azartseva, Alina</cp:lastModifiedBy>
  <cp:revision/>
  <dcterms:created xsi:type="dcterms:W3CDTF">2019-11-26T14:01:12Z</dcterms:created>
  <dcterms:modified xsi:type="dcterms:W3CDTF">2026-07-30T11:59:19Z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