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autoCompressPictures="0"/>
  <mc:AlternateContent xmlns:mc="http://schemas.openxmlformats.org/markup-compatibility/2006">
    <mc:Choice Requires="x15">
      <x15ac:absPath xmlns:x15ac="http://schemas.microsoft.com/office/spreadsheetml/2010/11/ac" url="https://constructoruniversity.sharepoint.com/sites/AcademicAdvising-AASInternalOnly/Shared Documents/AAS Internal Only/CURRENT CASES/Entry Advising Forms/F26/"/>
    </mc:Choice>
  </mc:AlternateContent>
  <xr:revisionPtr revIDLastSave="694" documentId="13_ncr:1_{4E5823D4-9C3C-41F2-82E5-88C08F401EB1}" xr6:coauthVersionLast="47" xr6:coauthVersionMax="47" xr10:uidLastSave="{DB5EDC19-0643-441D-9534-DE1DB88A5AAE}"/>
  <bookViews>
    <workbookView xWindow="28680" yWindow="-120" windowWidth="29040" windowHeight="15840" xr2:uid="{00000000-000D-0000-FFFF-FFFF00000000}"/>
  </bookViews>
  <sheets>
    <sheet name="Study Plan" sheetId="1" r:id="rId1"/>
    <sheet name="Entry Advising Form" sheetId="4" r:id="rId2"/>
    <sheet name="Workload Balance" sheetId="3" r:id="rId3"/>
    <sheet name="Extension Semesters"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2" i="1" l="1"/>
  <c r="F92" i="1"/>
  <c r="E93" i="1"/>
  <c r="F93" i="1"/>
  <c r="E94" i="1"/>
  <c r="F94" i="1"/>
  <c r="E95" i="1"/>
  <c r="F95" i="1"/>
  <c r="E96" i="1"/>
  <c r="F96" i="1"/>
  <c r="E97" i="1"/>
  <c r="F97" i="1"/>
  <c r="E98" i="1"/>
  <c r="F98" i="1"/>
  <c r="E99" i="1"/>
  <c r="F99" i="1"/>
  <c r="F91" i="1"/>
  <c r="E91" i="1"/>
  <c r="B5" i="4"/>
  <c r="B4" i="4"/>
  <c r="A4" i="4"/>
  <c r="B8" i="4"/>
  <c r="A8" i="4"/>
  <c r="A5" i="4"/>
  <c r="F59" i="1"/>
  <c r="E59" i="1"/>
  <c r="F58" i="1"/>
  <c r="E58" i="1"/>
  <c r="F57" i="1"/>
  <c r="E57" i="1"/>
  <c r="F56" i="1"/>
  <c r="E56" i="1"/>
  <c r="F55" i="1"/>
  <c r="E55" i="1"/>
  <c r="F54" i="1"/>
  <c r="E54" i="1"/>
  <c r="F53" i="1"/>
  <c r="E53" i="1"/>
  <c r="F21" i="1"/>
  <c r="E21" i="1"/>
  <c r="F20" i="1"/>
  <c r="E20" i="1"/>
  <c r="F40" i="1"/>
  <c r="F37" i="1"/>
  <c r="F38" i="1"/>
  <c r="E40" i="1"/>
  <c r="E37" i="1"/>
  <c r="E38" i="1"/>
  <c r="F15" i="1"/>
  <c r="F16" i="1"/>
  <c r="F17" i="1"/>
  <c r="F18" i="1"/>
  <c r="F19" i="1"/>
  <c r="E15" i="1"/>
  <c r="E16" i="1"/>
  <c r="E17" i="1"/>
  <c r="E18" i="1"/>
  <c r="E19" i="1"/>
  <c r="B9" i="3"/>
  <c r="B8" i="3"/>
  <c r="B7" i="3"/>
  <c r="B6" i="3"/>
  <c r="B5" i="3"/>
  <c r="B4" i="3"/>
  <c r="B3" i="3"/>
  <c r="C13" i="4" l="1"/>
  <c r="F48" i="1"/>
  <c r="E48" i="1"/>
  <c r="A48" i="1"/>
  <c r="A26" i="4" s="1"/>
  <c r="F47" i="1"/>
  <c r="E47" i="1"/>
  <c r="A47" i="1"/>
  <c r="A25" i="4" s="1"/>
  <c r="A21" i="4"/>
  <c r="B3" i="4"/>
  <c r="A3" i="4"/>
  <c r="F30" i="1"/>
  <c r="F25" i="1"/>
  <c r="F26" i="1"/>
  <c r="F27" i="1"/>
  <c r="F28" i="1"/>
  <c r="F31" i="1"/>
  <c r="E30" i="1"/>
  <c r="E25" i="1"/>
  <c r="E26" i="1"/>
  <c r="E27" i="1"/>
  <c r="E28" i="1"/>
  <c r="E31" i="1"/>
  <c r="B10" i="3"/>
  <c r="B11" i="3"/>
  <c r="F69" i="1"/>
  <c r="E69" i="1"/>
  <c r="F68" i="1"/>
  <c r="E68" i="1"/>
  <c r="F67" i="1"/>
  <c r="E67" i="1"/>
  <c r="F66" i="1"/>
  <c r="E66" i="1"/>
  <c r="F65" i="1"/>
  <c r="E65" i="1"/>
  <c r="F64" i="1"/>
  <c r="E64" i="1"/>
  <c r="F63" i="1"/>
  <c r="E63" i="1"/>
  <c r="B26" i="4"/>
  <c r="B25" i="4"/>
  <c r="B22" i="4"/>
  <c r="A22" i="4"/>
  <c r="B21" i="4"/>
  <c r="B7" i="4"/>
  <c r="A7" i="4"/>
  <c r="B6" i="4"/>
  <c r="A6" i="4"/>
  <c r="F32" i="1"/>
  <c r="E32" i="1"/>
  <c r="F14" i="1"/>
  <c r="E14" i="1"/>
  <c r="F80" i="1"/>
  <c r="F79" i="1"/>
  <c r="E80" i="1"/>
  <c r="E79" i="1"/>
  <c r="F73" i="1"/>
  <c r="F74" i="1"/>
  <c r="F75" i="1"/>
  <c r="E73" i="1"/>
  <c r="E74" i="1"/>
  <c r="E75" i="1"/>
  <c r="F39" i="1"/>
  <c r="E39" i="1"/>
  <c r="E29" i="1"/>
  <c r="F29" i="1"/>
  <c r="C41" i="2"/>
  <c r="C21" i="2"/>
  <c r="C43" i="2" l="1"/>
  <c r="I84" i="1"/>
  <c r="K87" i="1" s="1"/>
  <c r="B84" i="1"/>
  <c r="E43" i="2" s="1"/>
  <c r="C16" i="4"/>
  <c r="B13" i="3"/>
  <c r="K8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Abo Alatta, Nina</author>
    <author>Ahrens, Mareike</author>
  </authors>
  <commentList>
    <comment ref="D14" authorId="0" shapeId="0" xr:uid="{D0D94E93-A75B-4AAB-BF19-FAFE8FE089E4}">
      <text>
        <r>
          <rPr>
            <b/>
            <sz val="9"/>
            <color indexed="81"/>
            <rFont val="Tahoma"/>
            <family val="2"/>
          </rPr>
          <t xml:space="preserve">Please select "Earned" from the drop-down menu </t>
        </r>
        <r>
          <rPr>
            <b/>
            <u/>
            <sz val="9"/>
            <color indexed="81"/>
            <rFont val="Tahoma"/>
            <family val="2"/>
          </rPr>
          <t>only for modules you have already completed and passed!</t>
        </r>
        <r>
          <rPr>
            <b/>
            <sz val="9"/>
            <color indexed="81"/>
            <rFont val="Tahoma"/>
            <family val="2"/>
          </rPr>
          <t xml:space="preserve">
For modules you haven't taken yet/modules which you are currently taking or for incomplete modules please select "Planned".</t>
        </r>
      </text>
    </comment>
    <comment ref="F63" authorId="0" shapeId="0" xr:uid="{3EBDE1F4-C330-4D9F-A01D-09DC0453D9BA}">
      <text>
        <r>
          <rPr>
            <b/>
            <sz val="9"/>
            <color indexed="81"/>
            <rFont val="Tahoma"/>
            <family val="2"/>
          </rPr>
          <t xml:space="preserve">Please make sure you have followed the official registration procedure and to submitted the relevant documents to CSC.
</t>
        </r>
        <r>
          <rPr>
            <sz val="9"/>
            <color indexed="81"/>
            <rFont val="Tahoma"/>
            <family val="2"/>
          </rPr>
          <t xml:space="preserve">
</t>
        </r>
        <r>
          <rPr>
            <b/>
            <sz val="9"/>
            <color indexed="81"/>
            <rFont val="Tahoma"/>
            <family val="2"/>
          </rPr>
          <t>The CSC seminars are module achievements for the internship module You will be automatically registered for the mandatory courses but need to register yourself for the mandatory elective "Soft Skills" seminars.</t>
        </r>
      </text>
    </comment>
    <comment ref="B91" authorId="1" shapeId="0" xr:uid="{00000000-0006-0000-0000-000006000000}">
      <text>
        <r>
          <rPr>
            <b/>
            <sz val="9"/>
            <color indexed="81"/>
            <rFont val="Tahoma"/>
            <family val="2"/>
          </rPr>
          <t xml:space="preserve">Please list here any further modules/audit modules you have taken.
Courses/modules which you took for your old major and which cannot count towards your new major should also be listed here. </t>
        </r>
        <r>
          <rPr>
            <sz val="9"/>
            <color indexed="81"/>
            <rFont val="Tahoma"/>
            <family val="2"/>
          </rPr>
          <t xml:space="preserve">
</t>
        </r>
      </text>
    </comment>
  </commentList>
</comments>
</file>

<file path=xl/sharedStrings.xml><?xml version="1.0" encoding="utf-8"?>
<sst xmlns="http://schemas.openxmlformats.org/spreadsheetml/2006/main" count="439" uniqueCount="174">
  <si>
    <t xml:space="preserve">Study Plan for </t>
  </si>
  <si>
    <t>Full Name:</t>
  </si>
  <si>
    <t>PLEASE READ THIS SECTION FIRST! Important notes for filling in the template:</t>
  </si>
  <si>
    <t>Credits earned</t>
  </si>
  <si>
    <t>Module number</t>
  </si>
  <si>
    <t>Module name</t>
  </si>
  <si>
    <t>Semester</t>
  </si>
  <si>
    <t>CHOICE modules</t>
  </si>
  <si>
    <t>CORE modules</t>
  </si>
  <si>
    <t>Internship/Start-up and Career Skills</t>
  </si>
  <si>
    <t>CA-INT-900-0</t>
  </si>
  <si>
    <t>Specialization modules</t>
  </si>
  <si>
    <t>Bachelor Thesis &amp; Seminar</t>
  </si>
  <si>
    <t xml:space="preserve">Total Credits required: 45 </t>
  </si>
  <si>
    <t>Total Credits required: 15</t>
  </si>
  <si>
    <t>Note: Only for extra credits taken on top of the 180 ECTS required for your major!</t>
  </si>
  <si>
    <t>Thesis</t>
  </si>
  <si>
    <t>Seminar</t>
  </si>
  <si>
    <t>Usually, you should not plan for more than 35 ECTS/semester. Try to split the courseload in such a way that all semesters are more or less balanced. Don't forget about the possibility to attend courses during the Intersession.</t>
  </si>
  <si>
    <t>Credits planned</t>
  </si>
  <si>
    <t xml:space="preserve">Credits earned: </t>
  </si>
  <si>
    <t xml:space="preserve">Credits planned: </t>
  </si>
  <si>
    <t>Total credits for major:</t>
  </si>
  <si>
    <t>CH-XXX</t>
  </si>
  <si>
    <t>Fall xxxx</t>
  </si>
  <si>
    <t>Spring xxxx</t>
  </si>
  <si>
    <t>Specialization</t>
  </si>
  <si>
    <t>Remaining semesters:</t>
  </si>
  <si>
    <t>Minor:</t>
  </si>
  <si>
    <t xml:space="preserve">(Where applicable) Old Major/ Minor:  </t>
  </si>
  <si>
    <t>Study Abroad</t>
  </si>
  <si>
    <t>yes / no</t>
  </si>
  <si>
    <t>Fill in any mandatory elective / minor modules and the "credit earned" /"credits Planned" columns and print the document only once you have finished.  Do not forget your name, any minor, (where applicable) your old Major and your study abroad information at the top of the form.</t>
  </si>
  <si>
    <t>When you don't know exactly which courses/modules you will take in future semesters, especially for those curriculum areas where you have a wider choice, just write in the credits and add a module name (e.g. Big Questions, Specialization modules)</t>
  </si>
  <si>
    <t>Further Modules</t>
  </si>
  <si>
    <t>Overview Extension Semesters</t>
  </si>
  <si>
    <t>Semester 7</t>
  </si>
  <si>
    <t>SP / F 20xx</t>
  </si>
  <si>
    <t>Status (m, me)</t>
  </si>
  <si>
    <t>Total credits Semester 7</t>
  </si>
  <si>
    <t>Semester 8</t>
  </si>
  <si>
    <t>Total credits Semester 8</t>
  </si>
  <si>
    <t>Total credits semesters 7 &amp; 8</t>
  </si>
  <si>
    <t>Total Credits Degree</t>
  </si>
  <si>
    <r>
      <t xml:space="preserve">Once you have filled in the template, the total number of credits at the bottom should be 180 ECTS (additional modules/ courses need to be listed in the </t>
    </r>
    <r>
      <rPr>
        <i/>
        <sz val="11"/>
        <color theme="1"/>
        <rFont val="Calibri"/>
        <family val="2"/>
        <scheme val="minor"/>
      </rPr>
      <t>Further Modules</t>
    </r>
    <r>
      <rPr>
        <sz val="11"/>
        <color theme="1"/>
        <rFont val="Calibri"/>
        <family val="2"/>
        <scheme val="minor"/>
      </rPr>
      <t xml:space="preserve"> section).</t>
    </r>
  </si>
  <si>
    <t>Signature Academic Advisor</t>
  </si>
  <si>
    <t>CP</t>
  </si>
  <si>
    <t>Earned or Planned</t>
  </si>
  <si>
    <t>Please select:</t>
  </si>
  <si>
    <r>
      <t xml:space="preserve">If </t>
    </r>
    <r>
      <rPr>
        <i/>
        <sz val="11"/>
        <color theme="1"/>
        <rFont val="Calibri"/>
        <family val="2"/>
        <scheme val="minor"/>
      </rPr>
      <t>Remainig Semesters</t>
    </r>
    <r>
      <rPr>
        <sz val="11"/>
        <color theme="1"/>
        <rFont val="Calibri"/>
        <family val="2"/>
        <scheme val="minor"/>
      </rPr>
      <t xml:space="preserve"> show that you will require additional semesters to those included in your study contract, you will most likely need to apply for an extension of studies. Please be aware that no rebates and scholarships are available for additional semesters. If you have questions rearding this matter, get in touch with Student Financial Services as soon as possible.</t>
    </r>
  </si>
  <si>
    <t>Fall xxxx/ Spring xxxx</t>
  </si>
  <si>
    <t xml:space="preserve">Total Credits required: 20 </t>
  </si>
  <si>
    <t xml:space="preserve">Probability &amp; Random Processes </t>
  </si>
  <si>
    <t>Module Number</t>
  </si>
  <si>
    <t>Module Name</t>
  </si>
  <si>
    <t>Workload CP</t>
  </si>
  <si>
    <t>Total</t>
  </si>
  <si>
    <t>Status</t>
  </si>
  <si>
    <t>m</t>
  </si>
  <si>
    <t>me</t>
  </si>
  <si>
    <t>Methods modules</t>
  </si>
  <si>
    <t>CO-562</t>
  </si>
  <si>
    <t>Operating Systems</t>
  </si>
  <si>
    <t xml:space="preserve">Fall  xxxx </t>
  </si>
  <si>
    <t xml:space="preserve">Please select: </t>
  </si>
  <si>
    <t>Advanced Algorithms &amp; Data Structures</t>
  </si>
  <si>
    <t>Machine Learning</t>
  </si>
  <si>
    <t>CO-541</t>
  </si>
  <si>
    <t>Statistics &amp; Data Analytics</t>
  </si>
  <si>
    <t xml:space="preserve">Core Algorithms &amp; Data Structures </t>
  </si>
  <si>
    <t>Language &amp; Humanities Modules</t>
  </si>
  <si>
    <t>Total Credits required: 5</t>
  </si>
  <si>
    <t>New Skills Modules</t>
  </si>
  <si>
    <t>Choice Modules</t>
  </si>
  <si>
    <t>Major Change option after 1 semester based on free Choice module selection:</t>
  </si>
  <si>
    <t xml:space="preserve"> Methods Modules</t>
  </si>
  <si>
    <t xml:space="preserve">Minor Option based on free Choice module selection: </t>
  </si>
  <si>
    <t>Major Change option after 1 year based on free Choice module selection:</t>
  </si>
  <si>
    <t>Fall 2026</t>
  </si>
  <si>
    <t>Spring 2027</t>
  </si>
  <si>
    <t>SDT-102</t>
  </si>
  <si>
    <t>SDT-205</t>
  </si>
  <si>
    <t>SDT-201</t>
  </si>
  <si>
    <t>CO-501 / CO-547</t>
  </si>
  <si>
    <t>SDT-30X</t>
  </si>
  <si>
    <t>SDT-400-S</t>
  </si>
  <si>
    <t>SDT-400-T</t>
  </si>
  <si>
    <t>CTMS-MAT-12</t>
  </si>
  <si>
    <t xml:space="preserve">CTNS-NSK-07/08 </t>
  </si>
  <si>
    <t xml:space="preserve">CTNS-NSK-03/04  </t>
  </si>
  <si>
    <t>CTNS-NSK-01/02</t>
  </si>
  <si>
    <t xml:space="preserve">For the purpose of Entry Advising, please make sure to download, save and then edit this form to ensure all functionalities are accessible. You only need to select the modules for your first year (Choice, Methods, Language &amp; Humanities) at this point with a workload of 30 CP per semester. For a summary of your selections and further instructions, please view the "Entry Advising Form" sheet. </t>
  </si>
  <si>
    <t>CA-999-0</t>
  </si>
  <si>
    <t>Info Session CSC Services</t>
  </si>
  <si>
    <t>semester 1</t>
  </si>
  <si>
    <t>CA-999-1</t>
  </si>
  <si>
    <t>Cover Letter &amp; CV Training</t>
  </si>
  <si>
    <t>semester 1 or 2</t>
  </si>
  <si>
    <t>CA-999-14</t>
  </si>
  <si>
    <t>Info Session Internship</t>
  </si>
  <si>
    <t>semester 3</t>
  </si>
  <si>
    <t>CA-999-3</t>
  </si>
  <si>
    <t>Career Fair</t>
  </si>
  <si>
    <t>semester 4</t>
  </si>
  <si>
    <t>CA-999-XX</t>
  </si>
  <si>
    <t>Soft Skills 1</t>
  </si>
  <si>
    <t>semester 3 / 4</t>
  </si>
  <si>
    <t>Soft Skills 2</t>
  </si>
  <si>
    <t>For the purpose of applying for an extension, please fill in the corresponding sheet of this form!</t>
  </si>
  <si>
    <t>SDT-204</t>
  </si>
  <si>
    <t>Software Engineering and Design</t>
  </si>
  <si>
    <t>Fall xxxx or Spring xxxx</t>
  </si>
  <si>
    <t>Function in the curriculum (Choice, Core, Methods, New Skills, Language/ Humanities)</t>
  </si>
  <si>
    <t>CTMS-MET-21</t>
  </si>
  <si>
    <t>CO-489</t>
  </si>
  <si>
    <t>SDT-202</t>
  </si>
  <si>
    <t>Functional Programming</t>
  </si>
  <si>
    <t>Scientific Data Analysis</t>
  </si>
  <si>
    <t>Database Fundamentals</t>
  </si>
  <si>
    <t>Fall 2027</t>
  </si>
  <si>
    <t>Spring 2028</t>
  </si>
  <si>
    <t>Industrial Programming with Python</t>
  </si>
  <si>
    <t>Fall 2028</t>
  </si>
  <si>
    <t>Spring 2029</t>
  </si>
  <si>
    <t>AAS contact / date:</t>
  </si>
  <si>
    <t>SDT-105</t>
  </si>
  <si>
    <t>If applicable: major changes to PHDS or MMDA only after faculty approval due to programming language/ methods</t>
  </si>
  <si>
    <t>none</t>
  </si>
  <si>
    <t>CH-231/SDT-102, CH-234</t>
  </si>
  <si>
    <t>CH-231/SDT-102</t>
  </si>
  <si>
    <t>CO-547-&gt; CH-231/SDT-102; CO-501-&gt; none</t>
  </si>
  <si>
    <t>CTMS-22/-23, CTMS-24/-25</t>
  </si>
  <si>
    <t>CTMS-12</t>
  </si>
  <si>
    <t>depending on selection</t>
  </si>
  <si>
    <t>30 CP advanced modules, 20 CP of those major specific</t>
  </si>
  <si>
    <t>Prerequisites</t>
  </si>
  <si>
    <t>see module data sheet of selected module</t>
  </si>
  <si>
    <t>Summer xxxx</t>
  </si>
  <si>
    <r>
      <t xml:space="preserve">If you are choosing German as a complete beginner, pleaser register for German A1.1 and make sure to also register for the correct course (small group) in Campus Net. German has mandatory attendance as a module achievement, meaning you cannot take the exam if you have missed more than 3 classes. You therefore cannot register after the </t>
    </r>
    <r>
      <rPr>
        <b/>
        <sz val="11"/>
        <color theme="1"/>
        <rFont val="Calibri"/>
        <family val="2"/>
        <scheme val="minor"/>
      </rPr>
      <t>03.09.2026</t>
    </r>
    <r>
      <rPr>
        <sz val="11"/>
        <color theme="1"/>
        <rFont val="Calibri"/>
        <family val="2"/>
        <scheme val="minor"/>
      </rPr>
      <t>. If you have already started learning German, you will need to take a placement test to ensure you are allocated your correct level.</t>
    </r>
  </si>
  <si>
    <t>Fall 2029</t>
  </si>
  <si>
    <t>Spring 2030</t>
  </si>
  <si>
    <r>
      <t xml:space="preserve">Discrete Mathematics </t>
    </r>
    <r>
      <rPr>
        <b/>
        <u/>
        <sz val="11"/>
        <rFont val="Calibri"/>
        <family val="2"/>
        <scheme val="minor"/>
      </rPr>
      <t>OR</t>
    </r>
    <r>
      <rPr>
        <sz val="11"/>
        <rFont val="Calibri"/>
        <family val="2"/>
        <scheme val="minor"/>
      </rPr>
      <t xml:space="preserve"> Artificial Intelligence</t>
    </r>
  </si>
  <si>
    <t>System Programming and Performance</t>
  </si>
  <si>
    <t>Compute Systems for AI &amp; Performance</t>
  </si>
  <si>
    <t xml:space="preserve">Practical Minimum </t>
  </si>
  <si>
    <t>Fall 2023</t>
  </si>
  <si>
    <t>Basics of Discrete Mathematics</t>
  </si>
  <si>
    <t>JVM-Based Programming</t>
  </si>
  <si>
    <r>
      <t xml:space="preserve">Total Credits required: 20 / </t>
    </r>
    <r>
      <rPr>
        <sz val="11"/>
        <color theme="1"/>
        <rFont val="Calibri"/>
        <family val="2"/>
        <scheme val="minor"/>
      </rPr>
      <t xml:space="preserve">choose any 20 CP but </t>
    </r>
    <r>
      <rPr>
        <u/>
        <sz val="11"/>
        <color theme="1"/>
        <rFont val="Calibri"/>
        <family val="2"/>
        <scheme val="minor"/>
      </rPr>
      <t>only one perspective</t>
    </r>
    <r>
      <rPr>
        <sz val="11"/>
        <color theme="1"/>
        <rFont val="Calibri"/>
        <family val="2"/>
        <scheme val="minor"/>
      </rPr>
      <t xml:space="preserve"> of any given module</t>
    </r>
  </si>
  <si>
    <t>Type</t>
  </si>
  <si>
    <r>
      <t xml:space="preserve">Logic (Perspective I </t>
    </r>
    <r>
      <rPr>
        <b/>
        <u/>
        <sz val="11"/>
        <color theme="1"/>
        <rFont val="Calibri"/>
        <family val="2"/>
        <scheme val="minor"/>
      </rPr>
      <t>or</t>
    </r>
    <r>
      <rPr>
        <sz val="11"/>
        <color theme="1"/>
        <rFont val="Calibri"/>
        <family val="2"/>
        <scheme val="minor"/>
      </rPr>
      <t xml:space="preserve"> II)</t>
    </r>
  </si>
  <si>
    <r>
      <t xml:space="preserve">Causation /Correlation (Perspective I </t>
    </r>
    <r>
      <rPr>
        <b/>
        <u/>
        <sz val="11"/>
        <color theme="1"/>
        <rFont val="Calibri"/>
        <family val="2"/>
        <scheme val="minor"/>
      </rPr>
      <t>or</t>
    </r>
    <r>
      <rPr>
        <sz val="11"/>
        <color theme="1"/>
        <rFont val="Calibri"/>
        <family val="2"/>
        <scheme val="minor"/>
      </rPr>
      <t xml:space="preserve"> II)</t>
    </r>
  </si>
  <si>
    <r>
      <t xml:space="preserve">Argumentation, Data Visualization &amp; Communication (Perspective I </t>
    </r>
    <r>
      <rPr>
        <b/>
        <sz val="11"/>
        <color theme="1"/>
        <rFont val="Calibri"/>
        <family val="2"/>
        <scheme val="minor"/>
      </rPr>
      <t>or</t>
    </r>
    <r>
      <rPr>
        <sz val="11"/>
        <color theme="1"/>
        <rFont val="Calibri"/>
        <family val="2"/>
        <scheme val="minor"/>
      </rPr>
      <t xml:space="preserve"> II)</t>
    </r>
  </si>
  <si>
    <t>CTNS-NSK-05</t>
  </si>
  <si>
    <t>Linear Model- Matrices</t>
  </si>
  <si>
    <t xml:space="preserve">Fall xxxx </t>
  </si>
  <si>
    <t>CTNS-NSK-06</t>
  </si>
  <si>
    <t>Complex Problem Solving</t>
  </si>
  <si>
    <t xml:space="preserve"> CTNS-NSK-09</t>
  </si>
  <si>
    <t>Agency, Leadership &amp; Accountability</t>
  </si>
  <si>
    <t>CTNS-CIP-10</t>
  </si>
  <si>
    <t>Community Impact Project</t>
  </si>
  <si>
    <t>none / Ger for some CIP projects</t>
  </si>
  <si>
    <t>SDT-109</t>
  </si>
  <si>
    <t>Introduction to AI &amp; Agentic Workflows</t>
  </si>
  <si>
    <t>SDT-110</t>
  </si>
  <si>
    <t>SDT-107</t>
  </si>
  <si>
    <t>SDT-106</t>
  </si>
  <si>
    <t>CTMS-MAT-26</t>
  </si>
  <si>
    <t>CTMS-MET-27</t>
  </si>
  <si>
    <t>SDT-105 + SDT-107</t>
  </si>
  <si>
    <t>SDT-106 + SDT-107</t>
  </si>
  <si>
    <t>Major: SDT ug29</t>
  </si>
  <si>
    <t xml:space="preserve">SDT students cannot take a  minor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</si>
</sst>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8"/>
      <color theme="0"/>
      <name val="Calibri"/>
      <family val="2"/>
      <scheme val="minor"/>
    </font>
    <font>
      <b/>
      <sz val="16"/>
      <color theme="0"/>
      <name val="Calibri"/>
      <family val="2"/>
    </font>
    <font>
      <sz val="9"/>
      <color indexed="81"/>
      <name val="Tahoma"/>
      <family val="2"/>
    </font>
    <font>
      <b/>
      <sz val="9"/>
      <color indexed="81"/>
      <name val="Tahoma"/>
      <family val="2"/>
    </font>
    <font>
      <b/>
      <u/>
      <sz val="11"/>
      <color theme="1"/>
      <name val="Calibri"/>
      <family val="2"/>
      <scheme val="minor"/>
    </font>
    <font>
      <b/>
      <u/>
      <sz val="9"/>
      <color indexed="81"/>
      <name val="Tahoma"/>
      <family val="2"/>
    </font>
    <font>
      <b/>
      <u/>
      <sz val="11"/>
      <color rgb="FFFF0000"/>
      <name val="Calibri"/>
      <family val="2"/>
      <scheme val="minor"/>
    </font>
    <font>
      <sz val="11"/>
      <color rgb="FF00B050"/>
      <name val="Calibri"/>
      <family val="2"/>
      <scheme val="minor"/>
    </font>
    <font>
      <i/>
      <sz val="11"/>
      <color theme="1"/>
      <name val="Calibri"/>
      <family val="2"/>
      <scheme val="minor"/>
    </font>
    <font>
      <sz val="11"/>
      <name val="Calibri"/>
      <family val="2"/>
      <scheme val="minor"/>
    </font>
    <font>
      <b/>
      <sz val="11"/>
      <name val="Calibri"/>
      <family val="2"/>
      <scheme val="minor"/>
    </font>
    <font>
      <b/>
      <sz val="10"/>
      <color theme="1"/>
      <name val="Calibri"/>
      <family val="2"/>
      <scheme val="minor"/>
    </font>
    <font>
      <sz val="10"/>
      <color rgb="FFFF0000"/>
      <name val="Calibri"/>
      <family val="2"/>
      <scheme val="minor"/>
    </font>
    <font>
      <b/>
      <u/>
      <sz val="11"/>
      <name val="Calibri"/>
      <family val="2"/>
      <scheme val="minor"/>
    </font>
    <font>
      <sz val="8"/>
      <name val="Calibri"/>
      <family val="2"/>
      <scheme val="minor"/>
    </font>
    <font>
      <u/>
      <sz val="11"/>
      <color theme="1"/>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rgb="FFFF0000"/>
        <bgColor indexed="64"/>
      </patternFill>
    </fill>
    <fill>
      <patternFill patternType="solid">
        <fgColor rgb="FFCCFF99"/>
        <bgColor indexed="64"/>
      </patternFill>
    </fill>
    <fill>
      <patternFill patternType="solid">
        <fgColor rgb="FFFFCCCC"/>
        <bgColor indexed="64"/>
      </patternFill>
    </fill>
    <fill>
      <patternFill patternType="solid">
        <fgColor rgb="FF92D050"/>
        <bgColor indexed="64"/>
      </patternFill>
    </fill>
    <fill>
      <patternFill patternType="solid">
        <fgColor theme="5" tint="0.79998168889431442"/>
        <bgColor indexed="64"/>
      </patternFill>
    </fill>
    <fill>
      <patternFill patternType="solid">
        <fgColor rgb="FFFCE4D6"/>
        <bgColor indexed="64"/>
      </patternFill>
    </fill>
  </fills>
  <borders count="25">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auto="1"/>
      </left>
      <right style="thin">
        <color auto="1"/>
      </right>
      <top style="thin">
        <color auto="1"/>
      </top>
      <bottom/>
      <diagonal/>
    </border>
    <border>
      <left/>
      <right/>
      <top style="thin">
        <color auto="1"/>
      </top>
      <bottom style="medium">
        <color indexed="64"/>
      </bottom>
      <diagonal/>
    </border>
    <border>
      <left/>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cellStyleXfs>
  <cellXfs count="112">
    <xf numFmtId="0" fontId="0" fillId="0" borderId="0" xfId="0"/>
    <xf numFmtId="0" fontId="0" fillId="0" borderId="1" xfId="0" applyBorder="1"/>
    <xf numFmtId="0" fontId="0" fillId="2" borderId="4" xfId="0" applyFill="1" applyBorder="1"/>
    <xf numFmtId="0" fontId="0" fillId="2" borderId="5" xfId="0" applyFill="1" applyBorder="1"/>
    <xf numFmtId="0" fontId="4" fillId="4" borderId="0" xfId="0" applyFont="1" applyFill="1"/>
    <xf numFmtId="0" fontId="4" fillId="4" borderId="1" xfId="0" applyFont="1" applyFill="1" applyBorder="1"/>
    <xf numFmtId="0" fontId="5" fillId="4" borderId="0" xfId="0" applyFont="1" applyFill="1"/>
    <xf numFmtId="0" fontId="0" fillId="3" borderId="2" xfId="0" applyFill="1" applyBorder="1" applyAlignment="1" applyProtection="1">
      <alignment wrapText="1"/>
      <protection locked="0"/>
    </xf>
    <xf numFmtId="1" fontId="0" fillId="3" borderId="2" xfId="0" applyNumberFormat="1" applyFill="1" applyBorder="1" applyAlignment="1" applyProtection="1">
      <alignment wrapText="1"/>
      <protection locked="0"/>
    </xf>
    <xf numFmtId="2" fontId="0" fillId="3" borderId="2" xfId="0" applyNumberFormat="1" applyFill="1" applyBorder="1" applyAlignment="1" applyProtection="1">
      <alignment wrapText="1"/>
      <protection locked="0"/>
    </xf>
    <xf numFmtId="0" fontId="2" fillId="0" borderId="2" xfId="0" applyFont="1" applyBorder="1" applyAlignment="1">
      <alignment horizontal="center" wrapText="1"/>
    </xf>
    <xf numFmtId="0" fontId="2" fillId="0" borderId="2" xfId="0" applyFont="1" applyBorder="1" applyAlignment="1">
      <alignment horizontal="center"/>
    </xf>
    <xf numFmtId="0" fontId="1" fillId="0" borderId="0" xfId="0" applyFont="1" applyAlignment="1">
      <alignment horizontal="left" wrapText="1"/>
    </xf>
    <xf numFmtId="0" fontId="3" fillId="0" borderId="0" xfId="0" applyFont="1" applyAlignment="1">
      <alignment horizontal="center"/>
    </xf>
    <xf numFmtId="0" fontId="2" fillId="0" borderId="0" xfId="0" applyFont="1"/>
    <xf numFmtId="0" fontId="1" fillId="0" borderId="0" xfId="0" applyFont="1"/>
    <xf numFmtId="2" fontId="2" fillId="0" borderId="0" xfId="0" applyNumberFormat="1" applyFont="1" applyAlignment="1">
      <alignment horizontal="left"/>
    </xf>
    <xf numFmtId="2" fontId="8" fillId="0" borderId="0" xfId="0" applyNumberFormat="1" applyFont="1"/>
    <xf numFmtId="2" fontId="8" fillId="0" borderId="0" xfId="0" applyNumberFormat="1" applyFont="1" applyAlignment="1">
      <alignment horizontal="left"/>
    </xf>
    <xf numFmtId="2" fontId="10" fillId="0" borderId="0" xfId="0" applyNumberFormat="1" applyFont="1"/>
    <xf numFmtId="2" fontId="10" fillId="0" borderId="0" xfId="0" applyNumberFormat="1" applyFont="1" applyAlignment="1">
      <alignment horizontal="left"/>
    </xf>
    <xf numFmtId="0" fontId="11" fillId="0" borderId="0" xfId="0" applyFont="1"/>
    <xf numFmtId="0" fontId="2" fillId="3" borderId="2" xfId="0" applyFont="1" applyFill="1" applyBorder="1" applyAlignment="1" applyProtection="1">
      <alignment wrapText="1"/>
      <protection locked="0"/>
    </xf>
    <xf numFmtId="0" fontId="0" fillId="5" borderId="2" xfId="0" applyFill="1" applyBorder="1" applyAlignment="1" applyProtection="1">
      <alignment wrapText="1"/>
      <protection locked="0"/>
    </xf>
    <xf numFmtId="2" fontId="0" fillId="5" borderId="2" xfId="0" applyNumberFormat="1" applyFill="1" applyBorder="1" applyAlignment="1" applyProtection="1">
      <alignment wrapText="1"/>
      <protection locked="0"/>
    </xf>
    <xf numFmtId="0" fontId="2" fillId="0" borderId="2" xfId="0" applyFont="1" applyBorder="1"/>
    <xf numFmtId="0" fontId="2" fillId="0" borderId="2" xfId="0" applyFont="1" applyBorder="1" applyAlignment="1">
      <alignment wrapText="1"/>
    </xf>
    <xf numFmtId="0" fontId="8" fillId="0" borderId="0" xfId="0" applyFont="1"/>
    <xf numFmtId="2" fontId="0" fillId="0" borderId="0" xfId="0" applyNumberFormat="1"/>
    <xf numFmtId="0" fontId="2" fillId="3" borderId="2" xfId="0" applyFont="1" applyFill="1" applyBorder="1" applyAlignment="1" applyProtection="1">
      <alignment horizontal="left" wrapText="1"/>
      <protection locked="0"/>
    </xf>
    <xf numFmtId="0" fontId="0" fillId="0" borderId="6" xfId="0" applyBorder="1"/>
    <xf numFmtId="0" fontId="0" fillId="0" borderId="7" xfId="0" applyBorder="1"/>
    <xf numFmtId="0" fontId="0" fillId="0" borderId="8" xfId="0" applyBorder="1"/>
    <xf numFmtId="0" fontId="8" fillId="0" borderId="9" xfId="0" applyFont="1" applyBorder="1"/>
    <xf numFmtId="0" fontId="2" fillId="0" borderId="12" xfId="0" applyFont="1" applyBorder="1"/>
    <xf numFmtId="0" fontId="0" fillId="0" borderId="10" xfId="0" applyBorder="1"/>
    <xf numFmtId="0" fontId="0" fillId="0" borderId="11" xfId="0" applyBorder="1"/>
    <xf numFmtId="0" fontId="0" fillId="0" borderId="12" xfId="0" applyBorder="1"/>
    <xf numFmtId="0" fontId="0" fillId="0" borderId="13" xfId="0" applyBorder="1"/>
    <xf numFmtId="2" fontId="3" fillId="7" borderId="14" xfId="0" applyNumberFormat="1" applyFont="1" applyFill="1" applyBorder="1"/>
    <xf numFmtId="2" fontId="0" fillId="3" borderId="2" xfId="0" applyNumberFormat="1" applyFill="1" applyBorder="1" applyAlignment="1">
      <alignment wrapText="1"/>
    </xf>
    <xf numFmtId="2" fontId="0" fillId="5" borderId="2" xfId="0" applyNumberFormat="1" applyFill="1" applyBorder="1" applyAlignment="1">
      <alignment wrapText="1"/>
    </xf>
    <xf numFmtId="2" fontId="13" fillId="3" borderId="2" xfId="0" applyNumberFormat="1" applyFont="1" applyFill="1" applyBorder="1" applyAlignment="1">
      <alignment wrapText="1"/>
    </xf>
    <xf numFmtId="0" fontId="0" fillId="0" borderId="2" xfId="0" applyBorder="1"/>
    <xf numFmtId="0" fontId="0" fillId="0" borderId="16" xfId="0" applyBorder="1"/>
    <xf numFmtId="1" fontId="0" fillId="8" borderId="2" xfId="0" applyNumberFormat="1" applyFill="1" applyBorder="1" applyAlignment="1" applyProtection="1">
      <alignment wrapText="1"/>
      <protection locked="0"/>
    </xf>
    <xf numFmtId="0" fontId="0" fillId="8" borderId="2" xfId="0" applyFill="1" applyBorder="1" applyAlignment="1" applyProtection="1">
      <alignment wrapText="1"/>
      <protection locked="0"/>
    </xf>
    <xf numFmtId="2" fontId="0" fillId="8" borderId="2" xfId="0" applyNumberFormat="1" applyFill="1" applyBorder="1" applyAlignment="1">
      <alignment wrapText="1"/>
    </xf>
    <xf numFmtId="2" fontId="0" fillId="8" borderId="2" xfId="0" applyNumberFormat="1" applyFill="1" applyBorder="1" applyAlignment="1" applyProtection="1">
      <alignment wrapText="1"/>
      <protection locked="0"/>
    </xf>
    <xf numFmtId="0" fontId="3" fillId="2" borderId="3" xfId="0" applyFont="1" applyFill="1" applyBorder="1"/>
    <xf numFmtId="0" fontId="0" fillId="5" borderId="2" xfId="0" applyFill="1" applyBorder="1"/>
    <xf numFmtId="1" fontId="0" fillId="3" borderId="2" xfId="0" applyNumberFormat="1" applyFill="1" applyBorder="1" applyAlignment="1">
      <alignment wrapText="1"/>
    </xf>
    <xf numFmtId="0" fontId="0" fillId="3" borderId="2" xfId="0" applyFill="1" applyBorder="1" applyAlignment="1">
      <alignment wrapText="1"/>
    </xf>
    <xf numFmtId="0" fontId="0" fillId="3" borderId="2" xfId="0" applyFill="1" applyBorder="1"/>
    <xf numFmtId="1" fontId="0" fillId="5" borderId="2" xfId="0" applyNumberFormat="1" applyFill="1" applyBorder="1"/>
    <xf numFmtId="2" fontId="0" fillId="5" borderId="2" xfId="0" applyNumberFormat="1" applyFill="1" applyBorder="1"/>
    <xf numFmtId="0" fontId="14" fillId="0" borderId="0" xfId="0" applyFont="1"/>
    <xf numFmtId="1" fontId="0" fillId="8" borderId="2" xfId="0" applyNumberFormat="1" applyFill="1" applyBorder="1" applyAlignment="1">
      <alignment wrapText="1"/>
    </xf>
    <xf numFmtId="1" fontId="13" fillId="3" borderId="2" xfId="0" applyNumberFormat="1" applyFont="1" applyFill="1" applyBorder="1" applyAlignment="1" applyProtection="1">
      <alignment wrapText="1"/>
      <protection locked="0"/>
    </xf>
    <xf numFmtId="1" fontId="0" fillId="8" borderId="2" xfId="0" applyNumberFormat="1" applyFill="1" applyBorder="1"/>
    <xf numFmtId="0" fontId="13" fillId="3" borderId="2" xfId="0" applyFont="1" applyFill="1" applyBorder="1" applyAlignment="1" applyProtection="1">
      <alignment wrapText="1"/>
      <protection locked="0"/>
    </xf>
    <xf numFmtId="2" fontId="13" fillId="3" borderId="2" xfId="0" applyNumberFormat="1" applyFont="1" applyFill="1" applyBorder="1" applyAlignment="1" applyProtection="1">
      <alignment wrapText="1"/>
      <protection locked="0"/>
    </xf>
    <xf numFmtId="2" fontId="13" fillId="9" borderId="2" xfId="0" applyNumberFormat="1" applyFont="1" applyFill="1" applyBorder="1" applyAlignment="1">
      <alignment wrapText="1"/>
    </xf>
    <xf numFmtId="0" fontId="13" fillId="9" borderId="2" xfId="0" applyFont="1" applyFill="1" applyBorder="1" applyAlignment="1" applyProtection="1">
      <alignment wrapText="1"/>
      <protection locked="0"/>
    </xf>
    <xf numFmtId="1" fontId="0" fillId="9" borderId="2" xfId="0" applyNumberFormat="1" applyFill="1" applyBorder="1" applyAlignment="1">
      <alignment wrapText="1"/>
    </xf>
    <xf numFmtId="2" fontId="0" fillId="9" borderId="2" xfId="0" applyNumberFormat="1" applyFill="1" applyBorder="1" applyAlignment="1">
      <alignment wrapText="1"/>
    </xf>
    <xf numFmtId="0" fontId="0" fillId="9" borderId="2" xfId="0" applyFill="1" applyBorder="1" applyAlignment="1" applyProtection="1">
      <alignment wrapText="1"/>
      <protection locked="0"/>
    </xf>
    <xf numFmtId="0" fontId="13" fillId="0" borderId="0" xfId="0" applyFont="1"/>
    <xf numFmtId="0" fontId="15" fillId="2" borderId="3" xfId="0" applyFont="1" applyFill="1" applyBorder="1"/>
    <xf numFmtId="0" fontId="0" fillId="0" borderId="0" xfId="0" applyAlignment="1">
      <alignment horizontal="center" vertical="center"/>
    </xf>
    <xf numFmtId="2" fontId="0" fillId="8" borderId="2" xfId="0" applyNumberFormat="1" applyFill="1" applyBorder="1"/>
    <xf numFmtId="1" fontId="13" fillId="9" borderId="2" xfId="0" applyNumberFormat="1" applyFont="1" applyFill="1" applyBorder="1" applyAlignment="1" applyProtection="1">
      <alignment wrapText="1"/>
      <protection locked="0"/>
    </xf>
    <xf numFmtId="2" fontId="13" fillId="9" borderId="2" xfId="0" applyNumberFormat="1" applyFont="1" applyFill="1" applyBorder="1" applyAlignment="1" applyProtection="1">
      <alignment wrapText="1"/>
      <protection locked="0"/>
    </xf>
    <xf numFmtId="2" fontId="13" fillId="9" borderId="2" xfId="0" applyNumberFormat="1" applyFont="1" applyFill="1" applyBorder="1"/>
    <xf numFmtId="0" fontId="2" fillId="0" borderId="3" xfId="0" applyFont="1" applyBorder="1" applyAlignment="1">
      <alignment horizontal="center" wrapText="1"/>
    </xf>
    <xf numFmtId="0" fontId="3" fillId="0" borderId="0" xfId="0" applyFont="1" applyAlignment="1">
      <alignment horizontal="center"/>
    </xf>
    <xf numFmtId="0" fontId="0" fillId="0" borderId="18" xfId="0" applyBorder="1" applyAlignment="1">
      <alignment horizontal="left" vertical="top" wrapText="1"/>
    </xf>
    <xf numFmtId="0" fontId="0" fillId="0" borderId="17"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wrapText="1"/>
    </xf>
    <xf numFmtId="0" fontId="0" fillId="0" borderId="21" xfId="0" applyBorder="1" applyAlignment="1">
      <alignment horizontal="left" vertical="top" wrapText="1"/>
    </xf>
    <xf numFmtId="0" fontId="0" fillId="0" borderId="14" xfId="0" applyBorder="1" applyAlignment="1">
      <alignment horizontal="left" vertical="top" wrapText="1"/>
    </xf>
    <xf numFmtId="0" fontId="0" fillId="0" borderId="22" xfId="0" applyBorder="1" applyAlignment="1">
      <alignment horizontal="left" vertical="top" wrapText="1"/>
    </xf>
    <xf numFmtId="0" fontId="13" fillId="0" borderId="0" xfId="0" applyFont="1" applyAlignment="1">
      <alignment horizontal="left" vertical="top" wrapText="1"/>
    </xf>
    <xf numFmtId="0" fontId="16" fillId="0" borderId="0" xfId="0" applyFont="1" applyAlignment="1">
      <alignment horizontal="left" vertical="top" wrapText="1"/>
    </xf>
    <xf numFmtId="0" fontId="2" fillId="3" borderId="4" xfId="0" applyFont="1" applyFill="1" applyBorder="1" applyAlignment="1" applyProtection="1">
      <alignment horizontal="left" wrapText="1"/>
      <protection locked="0"/>
    </xf>
    <xf numFmtId="0" fontId="0" fillId="6" borderId="6" xfId="0" applyFill="1" applyBorder="1" applyAlignment="1">
      <alignment horizontal="left" wrapText="1"/>
    </xf>
    <xf numFmtId="0" fontId="0" fillId="6" borderId="7" xfId="0" applyFill="1" applyBorder="1" applyAlignment="1">
      <alignment horizontal="left" wrapText="1"/>
    </xf>
    <xf numFmtId="0" fontId="0" fillId="6" borderId="8" xfId="0" applyFill="1" applyBorder="1" applyAlignment="1">
      <alignment horizontal="left" wrapText="1"/>
    </xf>
    <xf numFmtId="0" fontId="0" fillId="6" borderId="11" xfId="0" applyFill="1" applyBorder="1" applyAlignment="1">
      <alignment horizontal="left" wrapText="1"/>
    </xf>
    <xf numFmtId="0" fontId="0" fillId="6" borderId="12" xfId="0" applyFill="1" applyBorder="1" applyAlignment="1">
      <alignment horizontal="left" wrapText="1"/>
    </xf>
    <xf numFmtId="0" fontId="0" fillId="6" borderId="13" xfId="0" applyFill="1" applyBorder="1" applyAlignment="1">
      <alignment horizontal="left" wrapText="1"/>
    </xf>
    <xf numFmtId="0" fontId="0" fillId="6" borderId="9" xfId="0" applyFill="1" applyBorder="1" applyAlignment="1">
      <alignment horizontal="left" wrapText="1"/>
    </xf>
    <xf numFmtId="0" fontId="0" fillId="6" borderId="0" xfId="0" applyFill="1" applyAlignment="1">
      <alignment horizontal="left" wrapText="1"/>
    </xf>
    <xf numFmtId="0" fontId="0" fillId="6" borderId="10" xfId="0" applyFill="1" applyBorder="1" applyAlignment="1">
      <alignment horizontal="left" wrapText="1"/>
    </xf>
    <xf numFmtId="0" fontId="2" fillId="3" borderId="2" xfId="0" applyFont="1" applyFill="1" applyBorder="1" applyAlignment="1" applyProtection="1">
      <alignment horizontal="left" wrapText="1"/>
      <protection locked="0"/>
    </xf>
    <xf numFmtId="0" fontId="0" fillId="0" borderId="0" xfId="0" applyAlignment="1">
      <alignment horizontal="left" wrapText="1"/>
    </xf>
    <xf numFmtId="0" fontId="0" fillId="0" borderId="10"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2" fillId="0" borderId="7" xfId="0" applyFont="1" applyBorder="1" applyAlignment="1">
      <alignment horizontal="left" wrapText="1"/>
    </xf>
    <xf numFmtId="0" fontId="2" fillId="0" borderId="8" xfId="0" applyFont="1" applyBorder="1" applyAlignment="1">
      <alignment horizontal="left" wrapText="1"/>
    </xf>
    <xf numFmtId="2" fontId="0" fillId="3" borderId="15" xfId="0" applyNumberFormat="1" applyFill="1" applyBorder="1" applyAlignment="1">
      <alignment horizontal="center" vertical="center" wrapText="1"/>
    </xf>
    <xf numFmtId="2" fontId="0" fillId="3" borderId="23" xfId="0" applyNumberFormat="1" applyFill="1" applyBorder="1" applyAlignment="1">
      <alignment horizontal="center" vertical="center" wrapText="1"/>
    </xf>
    <xf numFmtId="2" fontId="13" fillId="3" borderId="15" xfId="0" applyNumberFormat="1" applyFont="1" applyFill="1" applyBorder="1" applyAlignment="1">
      <alignment horizontal="center" vertical="center" wrapText="1"/>
    </xf>
    <xf numFmtId="2" fontId="13" fillId="3" borderId="24" xfId="0" applyNumberFormat="1" applyFont="1" applyFill="1" applyBorder="1" applyAlignment="1">
      <alignment horizontal="center" vertical="center" wrapText="1"/>
    </xf>
    <xf numFmtId="2" fontId="13" fillId="3" borderId="23" xfId="0" applyNumberFormat="1" applyFont="1" applyFill="1" applyBorder="1" applyAlignment="1">
      <alignment horizontal="center" vertical="center" wrapText="1"/>
    </xf>
    <xf numFmtId="0" fontId="2" fillId="0" borderId="0" xfId="0" applyFont="1" applyAlignment="1">
      <alignment horizontal="center" wrapText="1"/>
    </xf>
  </cellXfs>
  <cellStyles count="1">
    <cellStyle name="Normal" xfId="0" builtinId="0"/>
  </cellStyles>
  <dxfs count="3">
    <dxf>
      <font>
        <condense val="0"/>
        <extend val="0"/>
        <color rgb="FF9C0006"/>
      </font>
      <fill>
        <patternFill>
          <bgColor rgb="FFFFC7CE"/>
        </patternFill>
      </fill>
    </dxf>
    <dxf>
      <font>
        <color auto="1"/>
      </font>
      <fill>
        <patternFill>
          <bgColor rgb="FFFF0000"/>
        </patternFill>
      </fill>
    </dxf>
    <dxf>
      <font>
        <condense val="0"/>
        <extend val="0"/>
        <color rgb="FF9C0006"/>
      </font>
      <fill>
        <patternFill>
          <bgColor rgb="FFFFC7CE"/>
        </patternFill>
      </fill>
    </dxf>
  </dxfs>
  <tableStyles count="0" defaultTableStyle="TableStyleMedium2" defaultPivotStyle="PivotStyleLight16"/>
  <colors>
    <mruColors>
      <color rgb="FFFCE4D6"/>
      <color rgb="FFCC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6</xdr:col>
      <xdr:colOff>12700</xdr:colOff>
      <xdr:row>1</xdr:row>
      <xdr:rowOff>158750</xdr:rowOff>
    </xdr:from>
    <xdr:to>
      <xdr:col>11</xdr:col>
      <xdr:colOff>0</xdr:colOff>
      <xdr:row>18</xdr:row>
      <xdr:rowOff>57150</xdr:rowOff>
    </xdr:to>
    <xdr:sp macro="" textlink="">
      <xdr:nvSpPr>
        <xdr:cNvPr id="2" name="TextBox 1">
          <a:extLst>
            <a:ext uri="{FF2B5EF4-FFF2-40B4-BE49-F238E27FC236}">
              <a16:creationId xmlns:a16="http://schemas.microsoft.com/office/drawing/2014/main" id="{683D482F-B339-42CD-B7FE-E6C510DABCB6}"/>
            </a:ext>
          </a:extLst>
        </xdr:cNvPr>
        <xdr:cNvSpPr txBox="1"/>
      </xdr:nvSpPr>
      <xdr:spPr>
        <a:xfrm>
          <a:off x="6661150" y="393700"/>
          <a:ext cx="3035300" cy="2660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This is an overview of the modules you need to register yourself for in your first and second semesters. </a:t>
          </a:r>
        </a:p>
        <a:p>
          <a:r>
            <a:rPr lang="de-DE" sz="1100"/>
            <a:t>-&gt;You can select modules marked as "me" (mandatory elective) from the drop-down menu in the respective area in the "Study Plan" sheet of this document. </a:t>
          </a:r>
        </a:p>
        <a:p>
          <a:r>
            <a:rPr lang="de-DE" sz="1100"/>
            <a:t>-&gt;</a:t>
          </a:r>
          <a:r>
            <a:rPr lang="de-DE" sz="1100" baseline="0"/>
            <a:t> </a:t>
          </a:r>
          <a:r>
            <a:rPr lang="de-DE" sz="1100" baseline="0">
              <a:solidFill>
                <a:srgbClr val="FF0000"/>
              </a:solidFill>
            </a:rPr>
            <a:t>Registrations are not automatic! </a:t>
          </a:r>
          <a:r>
            <a:rPr lang="de-DE" sz="1100" baseline="0"/>
            <a:t>Make sure to follow the instructions you received from Registrar Services and to </a:t>
          </a:r>
          <a:r>
            <a:rPr lang="de-DE" sz="1100" b="1" baseline="0"/>
            <a:t>register yourself for both the modules and module components in Campus Net (e.g. module CH-132, module components CH-132-A and CH-132-B)</a:t>
          </a:r>
          <a:endParaRPr lang="de-DE" sz="1100" b="1"/>
        </a:p>
        <a:p>
          <a:r>
            <a:rPr lang="de-DE" sz="1100"/>
            <a:t>-&gt;</a:t>
          </a:r>
          <a:r>
            <a:rPr lang="de-DE" sz="1100">
              <a:solidFill>
                <a:srgbClr val="FF0000"/>
              </a:solidFill>
            </a:rPr>
            <a:t>The registration period for the fall 2026 semester is from 24.08. to 03.09.2026.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9"/>
  <sheetViews>
    <sheetView tabSelected="1" topLeftCell="A30" zoomScale="80" zoomScaleNormal="80" workbookViewId="0">
      <selection activeCell="K79" sqref="K79"/>
    </sheetView>
  </sheetViews>
  <sheetFormatPr defaultColWidth="8.81640625" defaultRowHeight="14.5" x14ac:dyDescent="0.35"/>
  <cols>
    <col min="1" max="1" width="18.81640625" customWidth="1"/>
    <col min="2" max="2" width="37.81640625" customWidth="1"/>
    <col min="3" max="3" width="10.90625" customWidth="1"/>
    <col min="4" max="4" width="13" customWidth="1"/>
    <col min="8" max="8" width="18.90625" customWidth="1"/>
    <col min="9" max="9" width="34.90625" customWidth="1"/>
    <col min="10" max="10" width="24.81640625" customWidth="1"/>
    <col min="11" max="11" width="14.81640625" customWidth="1"/>
    <col min="12" max="12" width="13.1796875" customWidth="1"/>
  </cols>
  <sheetData>
    <row r="1" spans="1:11" ht="21" customHeight="1" x14ac:dyDescent="0.45">
      <c r="A1" s="49" t="s">
        <v>0</v>
      </c>
      <c r="B1" s="87" t="s">
        <v>1</v>
      </c>
      <c r="C1" s="87"/>
      <c r="D1" s="87"/>
      <c r="E1" s="2"/>
      <c r="F1" s="2"/>
      <c r="G1" s="2"/>
      <c r="H1" s="2"/>
      <c r="I1" s="22" t="s">
        <v>172</v>
      </c>
      <c r="J1" s="22" t="s">
        <v>28</v>
      </c>
      <c r="K1" s="3"/>
    </row>
    <row r="2" spans="1:11" ht="14.5" customHeight="1" x14ac:dyDescent="0.35">
      <c r="A2" s="68" t="s">
        <v>124</v>
      </c>
      <c r="B2" s="97"/>
      <c r="C2" s="97"/>
      <c r="D2" s="97"/>
      <c r="I2" s="97" t="s">
        <v>29</v>
      </c>
      <c r="J2" s="97"/>
      <c r="K2" s="1"/>
    </row>
    <row r="3" spans="1:11" ht="21.75" customHeight="1" x14ac:dyDescent="0.35">
      <c r="I3" s="29" t="s">
        <v>30</v>
      </c>
      <c r="J3" s="29" t="s">
        <v>31</v>
      </c>
      <c r="K3" s="1"/>
    </row>
    <row r="4" spans="1:11" ht="29.25" customHeight="1" thickBot="1" x14ac:dyDescent="0.6">
      <c r="A4" s="6" t="s">
        <v>2</v>
      </c>
      <c r="B4" s="4"/>
      <c r="C4" s="4"/>
      <c r="D4" s="4"/>
      <c r="E4" s="4"/>
      <c r="F4" s="4"/>
      <c r="G4" s="4"/>
      <c r="H4" s="4"/>
      <c r="I4" s="4"/>
      <c r="J4" s="4"/>
      <c r="K4" s="5"/>
    </row>
    <row r="5" spans="1:11" ht="46" customHeight="1" thickBot="1" x14ac:dyDescent="0.4">
      <c r="A5" s="104" t="s">
        <v>91</v>
      </c>
      <c r="B5" s="104"/>
      <c r="C5" s="104"/>
      <c r="D5" s="104"/>
      <c r="E5" s="104"/>
      <c r="F5" s="104"/>
      <c r="G5" s="104"/>
      <c r="H5" s="104"/>
      <c r="I5" s="104"/>
      <c r="J5" s="104"/>
      <c r="K5" s="105"/>
    </row>
    <row r="6" spans="1:11" ht="30.75" customHeight="1" x14ac:dyDescent="0.35">
      <c r="A6" s="102" t="s">
        <v>32</v>
      </c>
      <c r="B6" s="102"/>
      <c r="C6" s="102"/>
      <c r="D6" s="102"/>
      <c r="E6" s="102"/>
      <c r="F6" s="102"/>
      <c r="G6" s="102"/>
      <c r="H6" s="102"/>
      <c r="I6" s="102"/>
      <c r="J6" s="102"/>
      <c r="K6" s="103"/>
    </row>
    <row r="7" spans="1:11" ht="31.5" customHeight="1" x14ac:dyDescent="0.35">
      <c r="A7" s="98" t="s">
        <v>33</v>
      </c>
      <c r="B7" s="98"/>
      <c r="C7" s="98"/>
      <c r="D7" s="98"/>
      <c r="E7" s="98"/>
      <c r="F7" s="98"/>
      <c r="G7" s="98"/>
      <c r="H7" s="98"/>
      <c r="I7" s="98"/>
      <c r="J7" s="98"/>
      <c r="K7" s="99"/>
    </row>
    <row r="8" spans="1:11" ht="31.5" customHeight="1" x14ac:dyDescent="0.35">
      <c r="A8" s="98" t="s">
        <v>18</v>
      </c>
      <c r="B8" s="98"/>
      <c r="C8" s="98"/>
      <c r="D8" s="98"/>
      <c r="E8" s="98"/>
      <c r="F8" s="98"/>
      <c r="G8" s="98"/>
      <c r="H8" s="98"/>
      <c r="I8" s="98"/>
      <c r="J8" s="98"/>
      <c r="K8" s="99"/>
    </row>
    <row r="9" spans="1:11" ht="14.5" customHeight="1" x14ac:dyDescent="0.35">
      <c r="A9" s="98" t="s">
        <v>44</v>
      </c>
      <c r="B9" s="98"/>
      <c r="C9" s="98"/>
      <c r="D9" s="98"/>
      <c r="E9" s="98"/>
      <c r="F9" s="98"/>
      <c r="G9" s="98"/>
      <c r="H9" s="98"/>
      <c r="I9" s="98"/>
      <c r="J9" s="98"/>
      <c r="K9" s="99"/>
    </row>
    <row r="10" spans="1:11" ht="14.5" customHeight="1" thickBot="1" x14ac:dyDescent="0.4">
      <c r="A10" s="100"/>
      <c r="B10" s="100"/>
      <c r="C10" s="100"/>
      <c r="D10" s="100"/>
      <c r="E10" s="100"/>
      <c r="F10" s="100"/>
      <c r="G10" s="100"/>
      <c r="H10" s="100"/>
      <c r="I10" s="100"/>
      <c r="J10" s="100"/>
      <c r="K10" s="101"/>
    </row>
    <row r="11" spans="1:11" ht="14.25" customHeight="1" x14ac:dyDescent="0.35">
      <c r="A11" s="12"/>
      <c r="B11" s="12"/>
      <c r="C11" s="12"/>
      <c r="D11" s="12"/>
      <c r="E11" s="12"/>
      <c r="F11" s="12"/>
      <c r="G11" s="12"/>
      <c r="H11" s="12"/>
      <c r="I11" s="12"/>
      <c r="J11" s="12"/>
      <c r="K11" s="12"/>
    </row>
    <row r="12" spans="1:11" ht="18.5" x14ac:dyDescent="0.45">
      <c r="B12" s="13" t="s">
        <v>7</v>
      </c>
      <c r="C12" s="13"/>
      <c r="D12" s="13"/>
      <c r="I12" s="14" t="s">
        <v>13</v>
      </c>
    </row>
    <row r="13" spans="1:11" ht="29" x14ac:dyDescent="0.35">
      <c r="A13" s="10" t="s">
        <v>4</v>
      </c>
      <c r="B13" s="11" t="s">
        <v>5</v>
      </c>
      <c r="C13" s="11" t="s">
        <v>46</v>
      </c>
      <c r="D13" s="10" t="s">
        <v>47</v>
      </c>
      <c r="E13" s="10" t="s">
        <v>3</v>
      </c>
      <c r="F13" s="10" t="s">
        <v>19</v>
      </c>
      <c r="G13" s="10" t="s">
        <v>57</v>
      </c>
      <c r="H13" s="10" t="s">
        <v>135</v>
      </c>
      <c r="I13" s="10" t="s">
        <v>6</v>
      </c>
    </row>
    <row r="14" spans="1:11" x14ac:dyDescent="0.35">
      <c r="A14" s="58" t="s">
        <v>125</v>
      </c>
      <c r="B14" s="58" t="s">
        <v>121</v>
      </c>
      <c r="C14" s="40">
        <v>5</v>
      </c>
      <c r="D14" s="9" t="s">
        <v>64</v>
      </c>
      <c r="E14" s="40" t="str">
        <f>IF(D14="Earned",C14,"")</f>
        <v/>
      </c>
      <c r="F14" s="40" t="str">
        <f>IF(D14="Planned",C14,"")</f>
        <v/>
      </c>
      <c r="G14" s="40" t="s">
        <v>58</v>
      </c>
      <c r="H14" s="40" t="s">
        <v>127</v>
      </c>
      <c r="I14" s="7" t="s">
        <v>78</v>
      </c>
    </row>
    <row r="15" spans="1:11" x14ac:dyDescent="0.35">
      <c r="A15" s="58" t="s">
        <v>167</v>
      </c>
      <c r="B15" s="60" t="s">
        <v>142</v>
      </c>
      <c r="C15" s="40">
        <v>7.5</v>
      </c>
      <c r="D15" s="9" t="s">
        <v>64</v>
      </c>
      <c r="E15" s="40" t="str">
        <f t="shared" ref="E15:E19" si="0">IF(D15="Earned",C15,"")</f>
        <v/>
      </c>
      <c r="F15" s="40" t="str">
        <f t="shared" ref="F15:F19" si="1">IF(D15="Planned",C15,"")</f>
        <v/>
      </c>
      <c r="G15" s="40" t="s">
        <v>58</v>
      </c>
      <c r="H15" s="40" t="s">
        <v>127</v>
      </c>
      <c r="I15" s="7" t="s">
        <v>78</v>
      </c>
    </row>
    <row r="16" spans="1:11" x14ac:dyDescent="0.35">
      <c r="A16" s="58" t="s">
        <v>166</v>
      </c>
      <c r="B16" s="60" t="s">
        <v>144</v>
      </c>
      <c r="C16" s="40">
        <v>2.5</v>
      </c>
      <c r="D16" s="9" t="s">
        <v>64</v>
      </c>
      <c r="E16" s="40" t="str">
        <f t="shared" si="0"/>
        <v/>
      </c>
      <c r="F16" s="40" t="str">
        <f t="shared" si="1"/>
        <v/>
      </c>
      <c r="G16" s="40" t="s">
        <v>58</v>
      </c>
      <c r="H16" s="40" t="s">
        <v>127</v>
      </c>
      <c r="I16" s="7" t="s">
        <v>78</v>
      </c>
    </row>
    <row r="17" spans="1:9" x14ac:dyDescent="0.35">
      <c r="A17" s="58" t="s">
        <v>80</v>
      </c>
      <c r="B17" s="7" t="s">
        <v>69</v>
      </c>
      <c r="C17" s="40">
        <v>7.5</v>
      </c>
      <c r="D17" s="9" t="s">
        <v>64</v>
      </c>
      <c r="E17" s="40" t="str">
        <f t="shared" si="0"/>
        <v/>
      </c>
      <c r="F17" s="40" t="str">
        <f t="shared" si="1"/>
        <v/>
      </c>
      <c r="G17" s="40" t="s">
        <v>58</v>
      </c>
      <c r="H17" s="40" t="s">
        <v>167</v>
      </c>
      <c r="I17" s="8" t="s">
        <v>79</v>
      </c>
    </row>
    <row r="18" spans="1:9" x14ac:dyDescent="0.35">
      <c r="A18" s="58" t="s">
        <v>163</v>
      </c>
      <c r="B18" s="7" t="s">
        <v>164</v>
      </c>
      <c r="C18" s="40">
        <v>5</v>
      </c>
      <c r="D18" s="9" t="s">
        <v>64</v>
      </c>
      <c r="E18" s="40" t="str">
        <f t="shared" si="0"/>
        <v/>
      </c>
      <c r="F18" s="40" t="str">
        <f t="shared" si="1"/>
        <v/>
      </c>
      <c r="G18" s="40" t="s">
        <v>58</v>
      </c>
      <c r="H18" s="40" t="s">
        <v>170</v>
      </c>
      <c r="I18" s="8" t="s">
        <v>79</v>
      </c>
    </row>
    <row r="19" spans="1:9" x14ac:dyDescent="0.35">
      <c r="A19" s="58" t="s">
        <v>165</v>
      </c>
      <c r="B19" s="7" t="s">
        <v>143</v>
      </c>
      <c r="C19" s="40">
        <v>2.5</v>
      </c>
      <c r="D19" s="9" t="s">
        <v>64</v>
      </c>
      <c r="E19" s="40" t="str">
        <f t="shared" si="0"/>
        <v/>
      </c>
      <c r="F19" s="40" t="str">
        <f t="shared" si="1"/>
        <v/>
      </c>
      <c r="G19" s="40" t="s">
        <v>58</v>
      </c>
      <c r="H19" s="40" t="s">
        <v>171</v>
      </c>
      <c r="I19" s="8" t="s">
        <v>79</v>
      </c>
    </row>
    <row r="20" spans="1:9" x14ac:dyDescent="0.35">
      <c r="A20" s="23" t="s">
        <v>23</v>
      </c>
      <c r="B20" s="23"/>
      <c r="C20" s="41">
        <v>7.5</v>
      </c>
      <c r="D20" s="24" t="s">
        <v>64</v>
      </c>
      <c r="E20" s="41" t="str">
        <f t="shared" ref="E20:E21" si="2">IF(D20="Earned",C20,"")</f>
        <v/>
      </c>
      <c r="F20" s="41" t="str">
        <f t="shared" ref="F20:F21" si="3">IF(D20="Planned",C20,"")</f>
        <v/>
      </c>
      <c r="G20" s="50" t="s">
        <v>59</v>
      </c>
      <c r="H20" s="50"/>
      <c r="I20" s="23" t="s">
        <v>78</v>
      </c>
    </row>
    <row r="21" spans="1:9" x14ac:dyDescent="0.35">
      <c r="A21" s="23" t="s">
        <v>23</v>
      </c>
      <c r="B21" s="23"/>
      <c r="C21" s="41">
        <v>7.5</v>
      </c>
      <c r="D21" s="24" t="s">
        <v>64</v>
      </c>
      <c r="E21" s="41" t="str">
        <f t="shared" si="2"/>
        <v/>
      </c>
      <c r="F21" s="41" t="str">
        <f t="shared" si="3"/>
        <v/>
      </c>
      <c r="G21" s="41" t="s">
        <v>59</v>
      </c>
      <c r="H21" s="50" t="s">
        <v>133</v>
      </c>
      <c r="I21" s="23" t="s">
        <v>79</v>
      </c>
    </row>
    <row r="23" spans="1:9" ht="18.5" x14ac:dyDescent="0.45">
      <c r="B23" s="13" t="s">
        <v>8</v>
      </c>
      <c r="C23" s="13"/>
      <c r="D23" s="13"/>
      <c r="I23" s="14" t="s">
        <v>13</v>
      </c>
    </row>
    <row r="24" spans="1:9" ht="29" x14ac:dyDescent="0.35">
      <c r="A24" s="10" t="s">
        <v>4</v>
      </c>
      <c r="B24" s="11" t="s">
        <v>5</v>
      </c>
      <c r="C24" s="11" t="s">
        <v>46</v>
      </c>
      <c r="D24" s="10" t="s">
        <v>47</v>
      </c>
      <c r="E24" s="10" t="s">
        <v>3</v>
      </c>
      <c r="F24" s="10" t="s">
        <v>19</v>
      </c>
      <c r="G24" s="10" t="s">
        <v>57</v>
      </c>
      <c r="H24" s="10" t="s">
        <v>135</v>
      </c>
      <c r="I24" s="10" t="s">
        <v>6</v>
      </c>
    </row>
    <row r="25" spans="1:9" ht="29" x14ac:dyDescent="0.35">
      <c r="A25" s="8" t="s">
        <v>61</v>
      </c>
      <c r="B25" s="7" t="s">
        <v>62</v>
      </c>
      <c r="C25" s="40">
        <v>7.5</v>
      </c>
      <c r="D25" s="9" t="s">
        <v>48</v>
      </c>
      <c r="E25" s="40" t="str">
        <f t="shared" ref="E25:E31" si="4">IF(D25="Earned",C25,"")</f>
        <v/>
      </c>
      <c r="F25" s="40" t="str">
        <f t="shared" ref="F25:F31" si="5">IF(D25="Planned",C25, "")</f>
        <v/>
      </c>
      <c r="G25" s="40" t="s">
        <v>58</v>
      </c>
      <c r="H25" s="40" t="s">
        <v>128</v>
      </c>
      <c r="I25" s="7" t="s">
        <v>63</v>
      </c>
    </row>
    <row r="26" spans="1:9" x14ac:dyDescent="0.35">
      <c r="A26" s="58" t="s">
        <v>115</v>
      </c>
      <c r="B26" s="58" t="s">
        <v>116</v>
      </c>
      <c r="C26" s="42">
        <v>5</v>
      </c>
      <c r="D26" s="61" t="s">
        <v>48</v>
      </c>
      <c r="E26" s="42" t="str">
        <f t="shared" si="4"/>
        <v/>
      </c>
      <c r="F26" s="42" t="str">
        <f t="shared" si="5"/>
        <v/>
      </c>
      <c r="G26" s="42" t="s">
        <v>59</v>
      </c>
      <c r="H26" s="42" t="s">
        <v>129</v>
      </c>
      <c r="I26" s="60" t="s">
        <v>24</v>
      </c>
    </row>
    <row r="27" spans="1:9" x14ac:dyDescent="0.35">
      <c r="A27" s="58" t="s">
        <v>114</v>
      </c>
      <c r="B27" s="58" t="s">
        <v>117</v>
      </c>
      <c r="C27" s="42">
        <v>5</v>
      </c>
      <c r="D27" s="61" t="s">
        <v>48</v>
      </c>
      <c r="E27" s="42" t="str">
        <f t="shared" si="4"/>
        <v/>
      </c>
      <c r="F27" s="42" t="str">
        <f t="shared" si="5"/>
        <v/>
      </c>
      <c r="G27" s="42" t="s">
        <v>59</v>
      </c>
      <c r="H27" s="42" t="s">
        <v>125</v>
      </c>
      <c r="I27" s="60" t="s">
        <v>24</v>
      </c>
    </row>
    <row r="28" spans="1:9" x14ac:dyDescent="0.35">
      <c r="A28" s="8" t="s">
        <v>82</v>
      </c>
      <c r="B28" s="7" t="s">
        <v>65</v>
      </c>
      <c r="C28" s="42">
        <v>5</v>
      </c>
      <c r="D28" s="9" t="s">
        <v>48</v>
      </c>
      <c r="E28" s="40" t="str">
        <f t="shared" si="4"/>
        <v/>
      </c>
      <c r="F28" s="40" t="str">
        <f t="shared" si="5"/>
        <v/>
      </c>
      <c r="G28" s="40" t="s">
        <v>58</v>
      </c>
      <c r="H28" s="40" t="s">
        <v>129</v>
      </c>
      <c r="I28" s="7" t="s">
        <v>24</v>
      </c>
    </row>
    <row r="29" spans="1:9" x14ac:dyDescent="0.35">
      <c r="A29" s="8" t="s">
        <v>81</v>
      </c>
      <c r="B29" s="7" t="s">
        <v>118</v>
      </c>
      <c r="C29" s="40">
        <v>5</v>
      </c>
      <c r="D29" s="9" t="s">
        <v>48</v>
      </c>
      <c r="E29" s="40" t="str">
        <f>IF(D29="Earned",C29,"")</f>
        <v/>
      </c>
      <c r="F29" s="40" t="str">
        <f>IF(D29="Planned",C29, "")</f>
        <v/>
      </c>
      <c r="G29" s="40" t="s">
        <v>58</v>
      </c>
      <c r="H29" s="40" t="s">
        <v>80</v>
      </c>
      <c r="I29" s="7" t="s">
        <v>25</v>
      </c>
    </row>
    <row r="30" spans="1:9" x14ac:dyDescent="0.35">
      <c r="A30" s="8" t="s">
        <v>109</v>
      </c>
      <c r="B30" s="7" t="s">
        <v>110</v>
      </c>
      <c r="C30" s="40">
        <v>7.5</v>
      </c>
      <c r="D30" s="9" t="s">
        <v>48</v>
      </c>
      <c r="E30" s="40" t="str">
        <f>IF(D30="Earned",C30,"")</f>
        <v/>
      </c>
      <c r="F30" s="40" t="str">
        <f>IF(D30="Planned",C30, "")</f>
        <v/>
      </c>
      <c r="G30" s="40" t="s">
        <v>58</v>
      </c>
      <c r="H30" s="40" t="s">
        <v>61</v>
      </c>
      <c r="I30" s="7" t="s">
        <v>25</v>
      </c>
    </row>
    <row r="31" spans="1:9" x14ac:dyDescent="0.35">
      <c r="A31" s="8" t="s">
        <v>67</v>
      </c>
      <c r="B31" s="7" t="s">
        <v>66</v>
      </c>
      <c r="C31" s="42">
        <v>5</v>
      </c>
      <c r="D31" s="9" t="s">
        <v>48</v>
      </c>
      <c r="E31" s="40" t="str">
        <f t="shared" si="4"/>
        <v/>
      </c>
      <c r="F31" s="40" t="str">
        <f t="shared" si="5"/>
        <v/>
      </c>
      <c r="G31" s="40" t="s">
        <v>58</v>
      </c>
      <c r="H31" s="40" t="s">
        <v>127</v>
      </c>
      <c r="I31" s="7" t="s">
        <v>25</v>
      </c>
    </row>
    <row r="32" spans="1:9" ht="14.5" customHeight="1" x14ac:dyDescent="0.35">
      <c r="A32" s="71" t="s">
        <v>83</v>
      </c>
      <c r="B32" s="63" t="s">
        <v>141</v>
      </c>
      <c r="C32" s="62">
        <v>5</v>
      </c>
      <c r="D32" s="72" t="s">
        <v>48</v>
      </c>
      <c r="E32" s="62" t="str">
        <f t="shared" ref="E32" si="6">IF(D32="Earned",C32,"")</f>
        <v/>
      </c>
      <c r="F32" s="62" t="str">
        <f t="shared" ref="F32" si="7">IF(D32="Planned",C32, "")</f>
        <v/>
      </c>
      <c r="G32" s="62" t="s">
        <v>59</v>
      </c>
      <c r="H32" s="73" t="s">
        <v>130</v>
      </c>
      <c r="I32" s="63" t="s">
        <v>25</v>
      </c>
    </row>
    <row r="35" spans="1:9" ht="18.5" x14ac:dyDescent="0.45">
      <c r="B35" s="13" t="s">
        <v>60</v>
      </c>
      <c r="C35" s="13"/>
      <c r="D35" s="13"/>
      <c r="I35" s="14" t="s">
        <v>51</v>
      </c>
    </row>
    <row r="36" spans="1:9" ht="29" x14ac:dyDescent="0.35">
      <c r="A36" s="10" t="s">
        <v>4</v>
      </c>
      <c r="B36" s="11" t="s">
        <v>5</v>
      </c>
      <c r="C36" s="11" t="s">
        <v>46</v>
      </c>
      <c r="D36" s="10" t="s">
        <v>47</v>
      </c>
      <c r="E36" s="10" t="s">
        <v>3</v>
      </c>
      <c r="F36" s="10" t="s">
        <v>19</v>
      </c>
      <c r="G36" s="10" t="s">
        <v>57</v>
      </c>
      <c r="H36" s="10" t="s">
        <v>135</v>
      </c>
      <c r="I36" s="10" t="s">
        <v>6</v>
      </c>
    </row>
    <row r="37" spans="1:9" x14ac:dyDescent="0.35">
      <c r="A37" s="8" t="s">
        <v>168</v>
      </c>
      <c r="B37" s="7" t="s">
        <v>146</v>
      </c>
      <c r="C37" s="42">
        <v>5</v>
      </c>
      <c r="D37" s="9" t="s">
        <v>48</v>
      </c>
      <c r="E37" s="40" t="str">
        <f>IF(D37="Earned",C37,"")</f>
        <v/>
      </c>
      <c r="F37" s="40" t="str">
        <f>IF(D37="Planned",C37,"")</f>
        <v/>
      </c>
      <c r="G37" s="40" t="s">
        <v>58</v>
      </c>
      <c r="H37" s="40" t="s">
        <v>127</v>
      </c>
      <c r="I37" s="7" t="s">
        <v>145</v>
      </c>
    </row>
    <row r="38" spans="1:9" x14ac:dyDescent="0.35">
      <c r="A38" s="8" t="s">
        <v>169</v>
      </c>
      <c r="B38" s="7" t="s">
        <v>147</v>
      </c>
      <c r="C38" s="42">
        <v>5</v>
      </c>
      <c r="D38" s="9" t="s">
        <v>48</v>
      </c>
      <c r="E38" s="40" t="str">
        <f>IF(D38="Earned",C38,"")</f>
        <v/>
      </c>
      <c r="F38" s="40" t="str">
        <f>IF(D38="Planned",C38,"")</f>
        <v/>
      </c>
      <c r="G38" s="40" t="s">
        <v>58</v>
      </c>
      <c r="H38" s="40" t="s">
        <v>127</v>
      </c>
      <c r="I38" s="7" t="s">
        <v>79</v>
      </c>
    </row>
    <row r="39" spans="1:9" ht="29" x14ac:dyDescent="0.35">
      <c r="A39" s="8" t="s">
        <v>87</v>
      </c>
      <c r="B39" s="7" t="s">
        <v>52</v>
      </c>
      <c r="C39" s="42">
        <v>5</v>
      </c>
      <c r="D39" s="9" t="s">
        <v>48</v>
      </c>
      <c r="E39" s="40" t="str">
        <f t="shared" ref="E39:E40" si="8">IF(D39="Earned",C39,"")</f>
        <v/>
      </c>
      <c r="F39" s="40" t="str">
        <f t="shared" ref="F39:F40" si="9">IF(D39="Planned",C39,"")</f>
        <v/>
      </c>
      <c r="G39" s="40" t="s">
        <v>58</v>
      </c>
      <c r="H39" s="40" t="s">
        <v>131</v>
      </c>
      <c r="I39" s="7" t="s">
        <v>24</v>
      </c>
    </row>
    <row r="40" spans="1:9" x14ac:dyDescent="0.35">
      <c r="A40" s="8" t="s">
        <v>113</v>
      </c>
      <c r="B40" s="7" t="s">
        <v>68</v>
      </c>
      <c r="C40" s="42">
        <v>5</v>
      </c>
      <c r="D40" s="9" t="s">
        <v>48</v>
      </c>
      <c r="E40" s="40" t="str">
        <f t="shared" si="8"/>
        <v/>
      </c>
      <c r="F40" s="40" t="str">
        <f t="shared" si="9"/>
        <v/>
      </c>
      <c r="G40" s="40" t="s">
        <v>58</v>
      </c>
      <c r="H40" s="40" t="s">
        <v>132</v>
      </c>
      <c r="I40" s="7" t="s">
        <v>25</v>
      </c>
    </row>
    <row r="45" spans="1:9" ht="18.5" x14ac:dyDescent="0.45">
      <c r="B45" s="13" t="s">
        <v>70</v>
      </c>
      <c r="I45" s="14" t="s">
        <v>71</v>
      </c>
    </row>
    <row r="46" spans="1:9" ht="29" x14ac:dyDescent="0.35">
      <c r="A46" s="10" t="s">
        <v>4</v>
      </c>
      <c r="B46" s="11" t="s">
        <v>5</v>
      </c>
      <c r="C46" s="11" t="s">
        <v>46</v>
      </c>
      <c r="D46" s="10" t="s">
        <v>47</v>
      </c>
      <c r="E46" s="10" t="s">
        <v>3</v>
      </c>
      <c r="F46" s="10" t="s">
        <v>19</v>
      </c>
      <c r="G46" s="10" t="s">
        <v>57</v>
      </c>
      <c r="H46" s="10" t="s">
        <v>135</v>
      </c>
      <c r="I46" s="10" t="s">
        <v>6</v>
      </c>
    </row>
    <row r="47" spans="1:9" x14ac:dyDescent="0.35">
      <c r="A47" s="59" t="str">
        <f>IF(B47="Please select:","CTLA-GER-XX/ CTHU-HUM-XXX",IF(B47="German A1.1-C1","CTLA-GER-XX",IF(B47="Introduction to Philosophical Ethics","CTHU-HUM-001",IF(B47="Introduction to the Philosophy of Science","CTHU-HUM-002",IF(B47="Introduction to Visual Culture","CTHU-HUM-003")))))</f>
        <v>CTLA-GER-XX/ CTHU-HUM-XXX</v>
      </c>
      <c r="B47" s="45" t="s">
        <v>48</v>
      </c>
      <c r="C47" s="47">
        <v>2.5</v>
      </c>
      <c r="D47" s="48" t="s">
        <v>48</v>
      </c>
      <c r="E47" s="47" t="str">
        <f>IF(D47="Earned",C47,"")</f>
        <v/>
      </c>
      <c r="F47" s="47" t="str">
        <f>IF(D47="Planned",C47,"")</f>
        <v/>
      </c>
      <c r="G47" s="47" t="s">
        <v>59</v>
      </c>
      <c r="H47" s="47" t="s">
        <v>127</v>
      </c>
      <c r="I47" s="46" t="s">
        <v>78</v>
      </c>
    </row>
    <row r="48" spans="1:9" x14ac:dyDescent="0.35">
      <c r="A48" s="59" t="str">
        <f>IF(B48="Please select:","CTLA-GER-XX/ CTHU-HUM-XXX",IF(B48="German A1.1-C1","CTLA-GER-XX",IF(B48="Introduction to Philosophical Ethics","CTHU-HUM-001",IF(B48="Introduction to the Philosophy of Science","CTHU-HUM-002",IF(B48="Introduction to Visual Culture","CTHU-HUM-003")))))</f>
        <v>CTLA-GER-XX/ CTHU-HUM-XXX</v>
      </c>
      <c r="B48" s="45" t="s">
        <v>48</v>
      </c>
      <c r="C48" s="47">
        <v>2.5</v>
      </c>
      <c r="D48" s="48" t="s">
        <v>48</v>
      </c>
      <c r="E48" s="47" t="str">
        <f t="shared" ref="E48" si="10">IF(D48="Earned",C48,"")</f>
        <v/>
      </c>
      <c r="F48" s="47" t="str">
        <f t="shared" ref="F48" si="11">IF(D48="Planned",C48,"")</f>
        <v/>
      </c>
      <c r="G48" s="47" t="s">
        <v>59</v>
      </c>
      <c r="H48" s="70" t="s">
        <v>133</v>
      </c>
      <c r="I48" s="46" t="s">
        <v>79</v>
      </c>
    </row>
    <row r="51" spans="1:10" ht="28" customHeight="1" x14ac:dyDescent="0.45">
      <c r="B51" s="13" t="s">
        <v>72</v>
      </c>
      <c r="I51" s="111" t="s">
        <v>148</v>
      </c>
      <c r="J51" s="111"/>
    </row>
    <row r="52" spans="1:10" ht="29" x14ac:dyDescent="0.35">
      <c r="A52" s="10" t="s">
        <v>4</v>
      </c>
      <c r="B52" s="11" t="s">
        <v>5</v>
      </c>
      <c r="C52" s="11" t="s">
        <v>46</v>
      </c>
      <c r="D52" s="10" t="s">
        <v>47</v>
      </c>
      <c r="E52" s="10" t="s">
        <v>3</v>
      </c>
      <c r="F52" s="10" t="s">
        <v>19</v>
      </c>
      <c r="G52" s="10" t="s">
        <v>149</v>
      </c>
      <c r="H52" s="74" t="s">
        <v>135</v>
      </c>
      <c r="I52" s="10" t="s">
        <v>6</v>
      </c>
    </row>
    <row r="53" spans="1:10" x14ac:dyDescent="0.35">
      <c r="A53" s="8" t="s">
        <v>90</v>
      </c>
      <c r="B53" s="8" t="s">
        <v>150</v>
      </c>
      <c r="C53" s="40">
        <v>2.5</v>
      </c>
      <c r="D53" s="9" t="s">
        <v>48</v>
      </c>
      <c r="E53" s="40" t="str">
        <f t="shared" ref="E53:E59" si="12">IF(D53="Earned",C53,"")</f>
        <v/>
      </c>
      <c r="F53" s="40" t="str">
        <f t="shared" ref="F53:F59" si="13">IF(D53="Planned",C53,"")</f>
        <v/>
      </c>
      <c r="G53" s="40" t="s">
        <v>59</v>
      </c>
      <c r="H53" s="40" t="s">
        <v>127</v>
      </c>
      <c r="I53" s="7" t="s">
        <v>111</v>
      </c>
    </row>
    <row r="54" spans="1:10" x14ac:dyDescent="0.35">
      <c r="A54" s="8" t="s">
        <v>89</v>
      </c>
      <c r="B54" s="8" t="s">
        <v>151</v>
      </c>
      <c r="C54" s="40">
        <v>2.5</v>
      </c>
      <c r="D54" s="9" t="s">
        <v>48</v>
      </c>
      <c r="E54" s="40" t="str">
        <f t="shared" si="12"/>
        <v/>
      </c>
      <c r="F54" s="40" t="str">
        <f t="shared" si="13"/>
        <v/>
      </c>
      <c r="G54" s="40" t="s">
        <v>59</v>
      </c>
      <c r="H54" s="40" t="s">
        <v>127</v>
      </c>
      <c r="I54" s="7" t="s">
        <v>111</v>
      </c>
    </row>
    <row r="55" spans="1:10" ht="29" x14ac:dyDescent="0.35">
      <c r="A55" s="8" t="s">
        <v>88</v>
      </c>
      <c r="B55" s="7" t="s">
        <v>152</v>
      </c>
      <c r="C55" s="40">
        <v>5</v>
      </c>
      <c r="D55" s="9" t="s">
        <v>48</v>
      </c>
      <c r="E55" s="40" t="str">
        <f t="shared" si="12"/>
        <v/>
      </c>
      <c r="F55" s="40" t="str">
        <f t="shared" si="13"/>
        <v/>
      </c>
      <c r="G55" s="40" t="s">
        <v>59</v>
      </c>
      <c r="H55" s="40" t="s">
        <v>127</v>
      </c>
      <c r="I55" s="7" t="s">
        <v>111</v>
      </c>
    </row>
    <row r="56" spans="1:10" x14ac:dyDescent="0.35">
      <c r="A56" s="8" t="s">
        <v>153</v>
      </c>
      <c r="B56" s="7" t="s">
        <v>154</v>
      </c>
      <c r="C56" s="40">
        <v>5</v>
      </c>
      <c r="D56" s="9" t="s">
        <v>48</v>
      </c>
      <c r="E56" s="40" t="str">
        <f t="shared" si="12"/>
        <v/>
      </c>
      <c r="F56" s="40" t="str">
        <f t="shared" si="13"/>
        <v/>
      </c>
      <c r="G56" s="40" t="s">
        <v>59</v>
      </c>
      <c r="H56" s="40" t="s">
        <v>127</v>
      </c>
      <c r="I56" s="7" t="s">
        <v>155</v>
      </c>
    </row>
    <row r="57" spans="1:10" x14ac:dyDescent="0.35">
      <c r="A57" s="8" t="s">
        <v>156</v>
      </c>
      <c r="B57" s="7" t="s">
        <v>157</v>
      </c>
      <c r="C57" s="40">
        <v>5</v>
      </c>
      <c r="D57" s="9" t="s">
        <v>48</v>
      </c>
      <c r="E57" s="40" t="str">
        <f t="shared" si="12"/>
        <v/>
      </c>
      <c r="F57" s="40" t="str">
        <f t="shared" si="13"/>
        <v/>
      </c>
      <c r="G57" s="40" t="s">
        <v>59</v>
      </c>
      <c r="H57" s="40" t="s">
        <v>127</v>
      </c>
      <c r="I57" s="7" t="s">
        <v>24</v>
      </c>
    </row>
    <row r="58" spans="1:10" x14ac:dyDescent="0.35">
      <c r="A58" s="8" t="s">
        <v>158</v>
      </c>
      <c r="B58" s="8" t="s">
        <v>159</v>
      </c>
      <c r="C58" s="40">
        <v>5</v>
      </c>
      <c r="D58" s="9" t="s">
        <v>48</v>
      </c>
      <c r="E58" s="40" t="str">
        <f t="shared" si="12"/>
        <v/>
      </c>
      <c r="F58" s="40" t="str">
        <f t="shared" si="13"/>
        <v/>
      </c>
      <c r="G58" s="8" t="s">
        <v>59</v>
      </c>
      <c r="H58" s="40" t="s">
        <v>127</v>
      </c>
      <c r="I58" s="8" t="s">
        <v>25</v>
      </c>
    </row>
    <row r="59" spans="1:10" ht="29" x14ac:dyDescent="0.35">
      <c r="A59" s="8" t="s">
        <v>160</v>
      </c>
      <c r="B59" s="8" t="s">
        <v>161</v>
      </c>
      <c r="C59" s="40">
        <v>5</v>
      </c>
      <c r="D59" s="9" t="s">
        <v>48</v>
      </c>
      <c r="E59" s="40" t="str">
        <f t="shared" si="12"/>
        <v/>
      </c>
      <c r="F59" s="40" t="str">
        <f t="shared" si="13"/>
        <v/>
      </c>
      <c r="G59" s="8" t="s">
        <v>59</v>
      </c>
      <c r="H59" s="8" t="s">
        <v>162</v>
      </c>
      <c r="I59" s="8" t="s">
        <v>24</v>
      </c>
    </row>
    <row r="61" spans="1:10" ht="18.5" x14ac:dyDescent="0.45">
      <c r="B61" s="13" t="s">
        <v>9</v>
      </c>
      <c r="C61" s="13"/>
      <c r="D61" s="13"/>
      <c r="I61" s="14" t="s">
        <v>14</v>
      </c>
    </row>
    <row r="62" spans="1:10" ht="29" x14ac:dyDescent="0.35">
      <c r="A62" s="10" t="s">
        <v>4</v>
      </c>
      <c r="B62" s="11" t="s">
        <v>5</v>
      </c>
      <c r="C62" s="11" t="s">
        <v>46</v>
      </c>
      <c r="D62" s="10" t="s">
        <v>47</v>
      </c>
      <c r="E62" s="10" t="s">
        <v>3</v>
      </c>
      <c r="F62" s="10" t="s">
        <v>19</v>
      </c>
      <c r="G62" s="10" t="s">
        <v>57</v>
      </c>
      <c r="H62" s="10" t="s">
        <v>135</v>
      </c>
      <c r="I62" s="10" t="s">
        <v>6</v>
      </c>
    </row>
    <row r="63" spans="1:10" x14ac:dyDescent="0.35">
      <c r="A63" s="8" t="s">
        <v>10</v>
      </c>
      <c r="B63" s="7" t="s">
        <v>9</v>
      </c>
      <c r="C63" s="40">
        <v>15</v>
      </c>
      <c r="D63" s="7" t="s">
        <v>48</v>
      </c>
      <c r="E63" s="40" t="str">
        <f>IF(D63="Earned",C63,"")</f>
        <v/>
      </c>
      <c r="F63" s="40" t="str">
        <f>IF(D63="Planned",C63,"")</f>
        <v/>
      </c>
      <c r="G63" s="7" t="s">
        <v>58</v>
      </c>
      <c r="H63" s="7"/>
      <c r="I63" s="7" t="s">
        <v>137</v>
      </c>
    </row>
    <row r="64" spans="1:10" x14ac:dyDescent="0.35">
      <c r="A64" s="8" t="s">
        <v>92</v>
      </c>
      <c r="B64" s="7" t="s">
        <v>93</v>
      </c>
      <c r="C64" s="40">
        <v>0</v>
      </c>
      <c r="D64" s="7" t="s">
        <v>48</v>
      </c>
      <c r="E64" s="40" t="str">
        <f t="shared" ref="E64:E69" si="14">IF(D64="Earned",C64,"")</f>
        <v/>
      </c>
      <c r="F64" s="40" t="str">
        <f t="shared" ref="F64:F69" si="15">IF(D64="Planned",C64,"")</f>
        <v/>
      </c>
      <c r="G64" s="7" t="s">
        <v>58</v>
      </c>
      <c r="H64" s="7"/>
      <c r="I64" s="7" t="s">
        <v>94</v>
      </c>
    </row>
    <row r="65" spans="1:10" x14ac:dyDescent="0.35">
      <c r="A65" s="8" t="s">
        <v>95</v>
      </c>
      <c r="B65" s="7" t="s">
        <v>96</v>
      </c>
      <c r="C65" s="40">
        <v>0</v>
      </c>
      <c r="D65" s="7" t="s">
        <v>48</v>
      </c>
      <c r="E65" s="40" t="str">
        <f t="shared" si="14"/>
        <v/>
      </c>
      <c r="F65" s="40" t="str">
        <f t="shared" si="15"/>
        <v/>
      </c>
      <c r="G65" s="7" t="s">
        <v>58</v>
      </c>
      <c r="H65" s="7"/>
      <c r="I65" s="7" t="s">
        <v>97</v>
      </c>
    </row>
    <row r="66" spans="1:10" x14ac:dyDescent="0.35">
      <c r="A66" s="8" t="s">
        <v>98</v>
      </c>
      <c r="B66" s="7" t="s">
        <v>99</v>
      </c>
      <c r="C66" s="40">
        <v>0</v>
      </c>
      <c r="D66" s="7" t="s">
        <v>48</v>
      </c>
      <c r="E66" s="40" t="str">
        <f t="shared" si="14"/>
        <v/>
      </c>
      <c r="F66" s="40" t="str">
        <f t="shared" si="15"/>
        <v/>
      </c>
      <c r="G66" s="7" t="s">
        <v>58</v>
      </c>
      <c r="H66" s="7"/>
      <c r="I66" s="7" t="s">
        <v>100</v>
      </c>
    </row>
    <row r="67" spans="1:10" x14ac:dyDescent="0.35">
      <c r="A67" s="8" t="s">
        <v>101</v>
      </c>
      <c r="B67" s="7" t="s">
        <v>102</v>
      </c>
      <c r="C67" s="40">
        <v>0</v>
      </c>
      <c r="D67" s="7" t="s">
        <v>48</v>
      </c>
      <c r="E67" s="40" t="str">
        <f t="shared" si="14"/>
        <v/>
      </c>
      <c r="F67" s="40" t="str">
        <f t="shared" si="15"/>
        <v/>
      </c>
      <c r="G67" s="7" t="s">
        <v>58</v>
      </c>
      <c r="H67" s="7"/>
      <c r="I67" s="7" t="s">
        <v>103</v>
      </c>
    </row>
    <row r="68" spans="1:10" x14ac:dyDescent="0.35">
      <c r="A68" s="8" t="s">
        <v>104</v>
      </c>
      <c r="B68" s="7" t="s">
        <v>105</v>
      </c>
      <c r="C68" s="40">
        <v>0</v>
      </c>
      <c r="D68" s="7" t="s">
        <v>48</v>
      </c>
      <c r="E68" s="40" t="str">
        <f t="shared" si="14"/>
        <v/>
      </c>
      <c r="F68" s="40" t="str">
        <f t="shared" si="15"/>
        <v/>
      </c>
      <c r="G68" s="7" t="s">
        <v>59</v>
      </c>
      <c r="H68" s="7"/>
      <c r="I68" s="7" t="s">
        <v>106</v>
      </c>
    </row>
    <row r="69" spans="1:10" x14ac:dyDescent="0.35">
      <c r="A69" s="8" t="s">
        <v>104</v>
      </c>
      <c r="B69" s="7" t="s">
        <v>107</v>
      </c>
      <c r="C69" s="40">
        <v>0</v>
      </c>
      <c r="D69" s="7" t="s">
        <v>48</v>
      </c>
      <c r="E69" s="40" t="str">
        <f t="shared" si="14"/>
        <v/>
      </c>
      <c r="F69" s="40" t="str">
        <f t="shared" si="15"/>
        <v/>
      </c>
      <c r="G69" s="7" t="s">
        <v>59</v>
      </c>
      <c r="H69" s="7"/>
      <c r="I69" s="7" t="s">
        <v>106</v>
      </c>
    </row>
    <row r="70" spans="1:10" ht="19.25" customHeight="1" x14ac:dyDescent="0.35"/>
    <row r="71" spans="1:10" ht="15.75" customHeight="1" x14ac:dyDescent="0.45">
      <c r="B71" s="13" t="s">
        <v>11</v>
      </c>
      <c r="C71" s="13"/>
      <c r="D71" s="13"/>
      <c r="I71" s="14" t="s">
        <v>14</v>
      </c>
    </row>
    <row r="72" spans="1:10" ht="29" x14ac:dyDescent="0.35">
      <c r="A72" s="10" t="s">
        <v>4</v>
      </c>
      <c r="B72" s="11" t="s">
        <v>5</v>
      </c>
      <c r="C72" s="11" t="s">
        <v>46</v>
      </c>
      <c r="D72" s="10" t="s">
        <v>47</v>
      </c>
      <c r="E72" s="10" t="s">
        <v>3</v>
      </c>
      <c r="F72" s="10" t="s">
        <v>19</v>
      </c>
      <c r="G72" s="10" t="s">
        <v>57</v>
      </c>
      <c r="H72" s="10" t="s">
        <v>135</v>
      </c>
      <c r="I72" s="10" t="s">
        <v>6</v>
      </c>
      <c r="J72" s="69"/>
    </row>
    <row r="73" spans="1:10" x14ac:dyDescent="0.35">
      <c r="A73" s="8" t="s">
        <v>84</v>
      </c>
      <c r="B73" s="7" t="s">
        <v>26</v>
      </c>
      <c r="C73" s="9">
        <v>5</v>
      </c>
      <c r="D73" s="9" t="s">
        <v>48</v>
      </c>
      <c r="E73" s="40" t="str">
        <f t="shared" ref="E73:E75" si="16">IF(D73="Earned",C73,"")</f>
        <v/>
      </c>
      <c r="F73" s="42" t="str">
        <f t="shared" ref="F73:F75" si="17">IF(D73="Planned",C73,"")</f>
        <v/>
      </c>
      <c r="G73" s="42" t="s">
        <v>59</v>
      </c>
      <c r="H73" s="108" t="s">
        <v>136</v>
      </c>
      <c r="I73" s="7" t="s">
        <v>50</v>
      </c>
    </row>
    <row r="74" spans="1:10" x14ac:dyDescent="0.35">
      <c r="A74" s="8" t="s">
        <v>84</v>
      </c>
      <c r="B74" s="7" t="s">
        <v>26</v>
      </c>
      <c r="C74" s="9">
        <v>5</v>
      </c>
      <c r="D74" s="9" t="s">
        <v>48</v>
      </c>
      <c r="E74" s="40" t="str">
        <f t="shared" si="16"/>
        <v/>
      </c>
      <c r="F74" s="42" t="str">
        <f t="shared" si="17"/>
        <v/>
      </c>
      <c r="G74" s="42" t="s">
        <v>59</v>
      </c>
      <c r="H74" s="109"/>
      <c r="I74" s="7" t="s">
        <v>50</v>
      </c>
    </row>
    <row r="75" spans="1:10" x14ac:dyDescent="0.35">
      <c r="A75" s="8" t="s">
        <v>84</v>
      </c>
      <c r="B75" s="7" t="s">
        <v>26</v>
      </c>
      <c r="C75" s="9">
        <v>5</v>
      </c>
      <c r="D75" s="9" t="s">
        <v>48</v>
      </c>
      <c r="E75" s="40" t="str">
        <f t="shared" si="16"/>
        <v/>
      </c>
      <c r="F75" s="42" t="str">
        <f t="shared" si="17"/>
        <v/>
      </c>
      <c r="G75" s="42" t="s">
        <v>59</v>
      </c>
      <c r="H75" s="110"/>
      <c r="I75" s="7" t="s">
        <v>50</v>
      </c>
    </row>
    <row r="77" spans="1:10" ht="18.5" x14ac:dyDescent="0.45">
      <c r="B77" s="13" t="s">
        <v>12</v>
      </c>
      <c r="C77" s="13"/>
      <c r="D77" s="13"/>
      <c r="I77" s="14" t="s">
        <v>14</v>
      </c>
    </row>
    <row r="78" spans="1:10" ht="29" x14ac:dyDescent="0.35">
      <c r="A78" s="10" t="s">
        <v>4</v>
      </c>
      <c r="B78" s="11" t="s">
        <v>5</v>
      </c>
      <c r="C78" s="11" t="s">
        <v>46</v>
      </c>
      <c r="D78" s="10" t="s">
        <v>47</v>
      </c>
      <c r="E78" s="10" t="s">
        <v>3</v>
      </c>
      <c r="F78" s="10" t="s">
        <v>19</v>
      </c>
      <c r="G78" s="10" t="s">
        <v>57</v>
      </c>
      <c r="H78" s="10" t="s">
        <v>135</v>
      </c>
      <c r="I78" s="10" t="s">
        <v>6</v>
      </c>
    </row>
    <row r="79" spans="1:10" ht="21" customHeight="1" x14ac:dyDescent="0.35">
      <c r="A79" s="8" t="s">
        <v>86</v>
      </c>
      <c r="B79" s="7" t="s">
        <v>16</v>
      </c>
      <c r="C79" s="40">
        <v>12</v>
      </c>
      <c r="D79" s="9" t="s">
        <v>48</v>
      </c>
      <c r="E79" s="40" t="str">
        <f>IF(D79="Earned",C79,"")</f>
        <v/>
      </c>
      <c r="F79" s="40" t="str">
        <f>IF(D79="Planned",C79,"")</f>
        <v/>
      </c>
      <c r="G79" s="40" t="s">
        <v>58</v>
      </c>
      <c r="H79" s="106" t="s">
        <v>134</v>
      </c>
      <c r="I79" s="7" t="s">
        <v>25</v>
      </c>
    </row>
    <row r="80" spans="1:10" ht="20" customHeight="1" x14ac:dyDescent="0.35">
      <c r="A80" s="8" t="s">
        <v>85</v>
      </c>
      <c r="B80" s="7" t="s">
        <v>17</v>
      </c>
      <c r="C80" s="40">
        <v>3</v>
      </c>
      <c r="D80" s="9" t="s">
        <v>48</v>
      </c>
      <c r="E80" s="40" t="str">
        <f>IF(D80="Earned",C80,"")</f>
        <v/>
      </c>
      <c r="F80" s="40" t="str">
        <f>IF(D80="Planned",C80,"")</f>
        <v/>
      </c>
      <c r="G80" s="40" t="s">
        <v>58</v>
      </c>
      <c r="H80" s="107"/>
      <c r="I80" s="7" t="s">
        <v>25</v>
      </c>
    </row>
    <row r="84" spans="1:16" x14ac:dyDescent="0.35">
      <c r="A84" s="14" t="s">
        <v>20</v>
      </c>
      <c r="B84" s="16">
        <f>SUM(E14:E82)</f>
        <v>0</v>
      </c>
      <c r="C84" s="16"/>
      <c r="D84" s="16"/>
      <c r="E84" s="14" t="s">
        <v>21</v>
      </c>
      <c r="I84" s="16">
        <f>SUM(F14:F82)</f>
        <v>0</v>
      </c>
    </row>
    <row r="85" spans="1:16" ht="18.5" x14ac:dyDescent="0.45">
      <c r="J85" s="17" t="s">
        <v>22</v>
      </c>
      <c r="K85" s="39">
        <f>SUM(B84+I84)</f>
        <v>0</v>
      </c>
    </row>
    <row r="86" spans="1:16" ht="14.5" customHeight="1" thickBot="1" x14ac:dyDescent="0.4">
      <c r="J86" s="17"/>
      <c r="K86" s="18"/>
    </row>
    <row r="87" spans="1:16" x14ac:dyDescent="0.35">
      <c r="J87" s="19" t="s">
        <v>27</v>
      </c>
      <c r="K87" s="20">
        <f>I84/30</f>
        <v>0</v>
      </c>
      <c r="L87" s="88" t="s">
        <v>49</v>
      </c>
      <c r="M87" s="89"/>
      <c r="N87" s="89"/>
      <c r="O87" s="89"/>
      <c r="P87" s="90"/>
    </row>
    <row r="88" spans="1:16" x14ac:dyDescent="0.35">
      <c r="J88" s="17"/>
      <c r="K88" s="18"/>
      <c r="L88" s="94"/>
      <c r="M88" s="95"/>
      <c r="N88" s="95"/>
      <c r="O88" s="95"/>
      <c r="P88" s="96"/>
    </row>
    <row r="89" spans="1:16" ht="18.5" x14ac:dyDescent="0.45">
      <c r="B89" s="13" t="s">
        <v>34</v>
      </c>
      <c r="C89" s="13"/>
      <c r="D89" s="13"/>
      <c r="E89" s="21" t="s">
        <v>15</v>
      </c>
      <c r="F89" s="15"/>
      <c r="G89" s="15"/>
      <c r="H89" s="15"/>
      <c r="L89" s="94"/>
      <c r="M89" s="95"/>
      <c r="N89" s="95"/>
      <c r="O89" s="95"/>
      <c r="P89" s="96"/>
    </row>
    <row r="90" spans="1:16" ht="29" x14ac:dyDescent="0.35">
      <c r="A90" s="10" t="s">
        <v>4</v>
      </c>
      <c r="B90" s="11" t="s">
        <v>5</v>
      </c>
      <c r="C90" s="11" t="s">
        <v>46</v>
      </c>
      <c r="D90" s="10" t="s">
        <v>47</v>
      </c>
      <c r="E90" s="10" t="s">
        <v>3</v>
      </c>
      <c r="F90" s="10" t="s">
        <v>19</v>
      </c>
      <c r="G90" s="10" t="s">
        <v>57</v>
      </c>
      <c r="H90" s="10" t="s">
        <v>135</v>
      </c>
      <c r="I90" s="10" t="s">
        <v>6</v>
      </c>
      <c r="L90" s="94"/>
      <c r="M90" s="95"/>
      <c r="N90" s="95"/>
      <c r="O90" s="95"/>
      <c r="P90" s="96"/>
    </row>
    <row r="91" spans="1:16" x14ac:dyDescent="0.35">
      <c r="A91" s="8"/>
      <c r="B91" s="7"/>
      <c r="C91" s="7"/>
      <c r="D91" s="9" t="s">
        <v>48</v>
      </c>
      <c r="E91" s="40" t="str">
        <f t="shared" ref="E91" si="18">IF(D91="Earned",C91,"")</f>
        <v/>
      </c>
      <c r="F91" s="42" t="str">
        <f t="shared" ref="F91" si="19">IF(D91="Planned",C91,"")</f>
        <v/>
      </c>
      <c r="G91" s="9"/>
      <c r="H91" s="9"/>
      <c r="I91" s="7" t="s">
        <v>50</v>
      </c>
      <c r="L91" s="94"/>
      <c r="M91" s="95"/>
      <c r="N91" s="95"/>
      <c r="O91" s="95"/>
      <c r="P91" s="96"/>
    </row>
    <row r="92" spans="1:16" ht="15" thickBot="1" x14ac:dyDescent="0.4">
      <c r="A92" s="8"/>
      <c r="B92" s="7"/>
      <c r="C92" s="7"/>
      <c r="D92" s="9" t="s">
        <v>48</v>
      </c>
      <c r="E92" s="40" t="str">
        <f t="shared" ref="E92:E99" si="20">IF(D92="Earned",C92,"")</f>
        <v/>
      </c>
      <c r="F92" s="42" t="str">
        <f t="shared" ref="F92:F99" si="21">IF(D92="Planned",C92,"")</f>
        <v/>
      </c>
      <c r="G92" s="9"/>
      <c r="H92" s="9"/>
      <c r="I92" s="7" t="s">
        <v>50</v>
      </c>
      <c r="L92" s="91"/>
      <c r="M92" s="92"/>
      <c r="N92" s="92"/>
      <c r="O92" s="92"/>
      <c r="P92" s="93"/>
    </row>
    <row r="93" spans="1:16" ht="14.5" customHeight="1" thickBot="1" x14ac:dyDescent="0.4">
      <c r="A93" s="8"/>
      <c r="B93" s="7"/>
      <c r="C93" s="7"/>
      <c r="D93" s="9" t="s">
        <v>48</v>
      </c>
      <c r="E93" s="40" t="str">
        <f t="shared" si="20"/>
        <v/>
      </c>
      <c r="F93" s="42" t="str">
        <f t="shared" si="21"/>
        <v/>
      </c>
      <c r="G93" s="9"/>
      <c r="H93" s="9"/>
      <c r="I93" s="7" t="s">
        <v>50</v>
      </c>
    </row>
    <row r="94" spans="1:16" x14ac:dyDescent="0.35">
      <c r="A94" s="8"/>
      <c r="B94" s="7"/>
      <c r="C94" s="7"/>
      <c r="D94" s="9" t="s">
        <v>48</v>
      </c>
      <c r="E94" s="40" t="str">
        <f t="shared" si="20"/>
        <v/>
      </c>
      <c r="F94" s="42" t="str">
        <f t="shared" si="21"/>
        <v/>
      </c>
      <c r="G94" s="9"/>
      <c r="H94" s="9"/>
      <c r="I94" s="7" t="s">
        <v>50</v>
      </c>
      <c r="L94" s="88" t="s">
        <v>108</v>
      </c>
      <c r="M94" s="89"/>
      <c r="N94" s="89"/>
      <c r="O94" s="89"/>
      <c r="P94" s="90"/>
    </row>
    <row r="95" spans="1:16" ht="15" thickBot="1" x14ac:dyDescent="0.4">
      <c r="A95" s="8"/>
      <c r="B95" s="7"/>
      <c r="C95" s="7"/>
      <c r="D95" s="9" t="s">
        <v>48</v>
      </c>
      <c r="E95" s="40" t="str">
        <f t="shared" si="20"/>
        <v/>
      </c>
      <c r="F95" s="42" t="str">
        <f t="shared" si="21"/>
        <v/>
      </c>
      <c r="G95" s="9"/>
      <c r="H95" s="9"/>
      <c r="I95" s="7" t="s">
        <v>50</v>
      </c>
      <c r="L95" s="91"/>
      <c r="M95" s="92"/>
      <c r="N95" s="92"/>
      <c r="O95" s="92"/>
      <c r="P95" s="93"/>
    </row>
    <row r="96" spans="1:16" x14ac:dyDescent="0.35">
      <c r="A96" s="8"/>
      <c r="B96" s="7"/>
      <c r="C96" s="7"/>
      <c r="D96" s="9" t="s">
        <v>48</v>
      </c>
      <c r="E96" s="40" t="str">
        <f t="shared" si="20"/>
        <v/>
      </c>
      <c r="F96" s="42" t="str">
        <f t="shared" si="21"/>
        <v/>
      </c>
      <c r="G96" s="9"/>
      <c r="H96" s="9"/>
      <c r="I96" s="7" t="s">
        <v>50</v>
      </c>
    </row>
    <row r="97" spans="1:9" x14ac:dyDescent="0.35">
      <c r="A97" s="8"/>
      <c r="B97" s="7"/>
      <c r="C97" s="7"/>
      <c r="D97" s="9" t="s">
        <v>48</v>
      </c>
      <c r="E97" s="40" t="str">
        <f t="shared" si="20"/>
        <v/>
      </c>
      <c r="F97" s="42" t="str">
        <f t="shared" si="21"/>
        <v/>
      </c>
      <c r="G97" s="9"/>
      <c r="H97" s="9"/>
      <c r="I97" s="7" t="s">
        <v>50</v>
      </c>
    </row>
    <row r="98" spans="1:9" x14ac:dyDescent="0.35">
      <c r="A98" s="8"/>
      <c r="B98" s="7"/>
      <c r="C98" s="7"/>
      <c r="D98" s="9" t="s">
        <v>48</v>
      </c>
      <c r="E98" s="40" t="str">
        <f t="shared" si="20"/>
        <v/>
      </c>
      <c r="F98" s="42" t="str">
        <f t="shared" si="21"/>
        <v/>
      </c>
      <c r="G98" s="9"/>
      <c r="H98" s="9"/>
      <c r="I98" s="7" t="s">
        <v>50</v>
      </c>
    </row>
    <row r="99" spans="1:9" x14ac:dyDescent="0.35">
      <c r="A99" s="8"/>
      <c r="B99" s="7"/>
      <c r="C99" s="7"/>
      <c r="D99" s="9" t="s">
        <v>48</v>
      </c>
      <c r="E99" s="40" t="str">
        <f t="shared" si="20"/>
        <v/>
      </c>
      <c r="F99" s="42" t="str">
        <f t="shared" si="21"/>
        <v/>
      </c>
      <c r="G99" s="9"/>
      <c r="H99" s="9"/>
      <c r="I99" s="7" t="s">
        <v>50</v>
      </c>
    </row>
  </sheetData>
  <sortState xmlns:xlrd2="http://schemas.microsoft.com/office/spreadsheetml/2017/richdata2" ref="A14:I19">
    <sortCondition descending="1" ref="I14"/>
  </sortState>
  <mergeCells count="13">
    <mergeCell ref="B1:D1"/>
    <mergeCell ref="L94:P95"/>
    <mergeCell ref="L87:P92"/>
    <mergeCell ref="I2:J2"/>
    <mergeCell ref="A9:K10"/>
    <mergeCell ref="A6:K6"/>
    <mergeCell ref="A7:K7"/>
    <mergeCell ref="A8:K8"/>
    <mergeCell ref="A5:K5"/>
    <mergeCell ref="B2:D2"/>
    <mergeCell ref="H79:H80"/>
    <mergeCell ref="H73:H75"/>
    <mergeCell ref="I51:J51"/>
  </mergeCells>
  <phoneticPr fontId="18" type="noConversion"/>
  <conditionalFormatting sqref="K85">
    <cfRule type="cellIs" dxfId="2" priority="1" stopIfTrue="1" operator="lessThan">
      <formula>180</formula>
    </cfRule>
    <cfRule type="cellIs" dxfId="1" priority="2" operator="lessThan">
      <formula>180</formula>
    </cfRule>
    <cfRule type="cellIs" dxfId="0" priority="3" operator="lessThan">
      <formula>180</formula>
    </cfRule>
  </conditionalFormatting>
  <dataValidations count="6">
    <dataValidation type="list" allowBlank="1" showInputMessage="1" showErrorMessage="1" sqref="D73:D75 D91:D99 D25:D32" xr:uid="{E8749D53-0ECA-44AD-A135-C2BE21B16E0B}">
      <formula1>"Please select:, Earned, Planned, "</formula1>
    </dataValidation>
    <dataValidation type="list" allowBlank="1" showInputMessage="1" showErrorMessage="1" sqref="D63:D69 D79:D80 D53:D60 D47:D51" xr:uid="{CE997C16-9A75-4DD0-96B5-A4D1A45CC38E}">
      <formula1>"Please select:, Earned, Planned,"</formula1>
    </dataValidation>
    <dataValidation type="list" allowBlank="1" showInputMessage="1" showErrorMessage="1" sqref="D14:D21" xr:uid="{F4CAF262-B1C4-48F0-A1A0-D6B02E2698BC}">
      <formula1>"Please select: , Earned, Planned, "</formula1>
    </dataValidation>
    <dataValidation type="list" allowBlank="1" showInputMessage="1" showErrorMessage="1" sqref="B48" xr:uid="{CFD89AB8-B5E5-48B2-A7D4-9F165405DE5F}">
      <formula1>"Please select:, German A1.1-C1,  Introduction to Philosophical Ethics,  Introduction to Visual Culture,"</formula1>
    </dataValidation>
    <dataValidation type="list" allowBlank="1" showInputMessage="1" showErrorMessage="1" sqref="B47" xr:uid="{C7E391F7-8198-4057-A524-78F399F5E7E7}">
      <formula1>"Please select:, German A1.1-C1,  Introduction to the Philosophy of Science, "</formula1>
    </dataValidation>
    <dataValidation type="list" allowBlank="1" showInputMessage="1" showErrorMessage="1" sqref="D37:D40" xr:uid="{43FD0227-5D11-42B7-A318-6A0D6EB9A9F1}">
      <formula1>"Please select:, Earned, Planned, N/A,"</formula1>
    </dataValidation>
  </dataValidations>
  <pageMargins left="0.7" right="0.7" top="0.75" bottom="0.75" header="0.3" footer="0.3"/>
  <pageSetup paperSize="9" scale="35" fitToHeight="0" orientation="portrait" r:id="rId1"/>
  <legacy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83C64-AFBB-437B-8BBF-9F78A42C4FB7}">
  <dimension ref="A1:M29"/>
  <sheetViews>
    <sheetView workbookViewId="0">
      <selection activeCell="F8" sqref="F8"/>
    </sheetView>
  </sheetViews>
  <sheetFormatPr defaultColWidth="8.81640625" defaultRowHeight="14.5" x14ac:dyDescent="0.35"/>
  <cols>
    <col min="1" max="1" width="15.90625" customWidth="1"/>
    <col min="2" max="2" width="39" customWidth="1"/>
    <col min="3" max="3" width="11.6328125" customWidth="1"/>
    <col min="4" max="4" width="6.81640625" customWidth="1"/>
    <col min="5" max="5" width="12.1796875" customWidth="1"/>
    <col min="6" max="6" width="21.6328125" customWidth="1"/>
  </cols>
  <sheetData>
    <row r="1" spans="1:6" ht="18.5" x14ac:dyDescent="0.45">
      <c r="A1" s="75" t="s">
        <v>73</v>
      </c>
      <c r="B1" s="75"/>
      <c r="C1" s="75"/>
      <c r="D1" s="75"/>
      <c r="E1" s="75"/>
    </row>
    <row r="2" spans="1:6" x14ac:dyDescent="0.35">
      <c r="A2" s="14" t="s">
        <v>53</v>
      </c>
      <c r="B2" s="14" t="s">
        <v>54</v>
      </c>
      <c r="C2" s="14" t="s">
        <v>46</v>
      </c>
      <c r="D2" s="14" t="s">
        <v>57</v>
      </c>
      <c r="E2" s="14" t="s">
        <v>6</v>
      </c>
    </row>
    <row r="3" spans="1:6" x14ac:dyDescent="0.35">
      <c r="A3" s="51" t="str">
        <f>'Study Plan'!A14</f>
        <v>SDT-105</v>
      </c>
      <c r="B3" s="52" t="str">
        <f>'Study Plan'!B14</f>
        <v>Industrial Programming with Python</v>
      </c>
      <c r="C3" s="40">
        <v>7.5</v>
      </c>
      <c r="D3" s="53" t="s">
        <v>58</v>
      </c>
      <c r="E3" s="53" t="s">
        <v>78</v>
      </c>
    </row>
    <row r="4" spans="1:6" x14ac:dyDescent="0.35">
      <c r="A4" s="51" t="str">
        <f>'Study Plan'!A15</f>
        <v>SDT-106</v>
      </c>
      <c r="B4" s="52" t="str">
        <f>'Study Plan'!B15</f>
        <v>System Programming and Performance</v>
      </c>
      <c r="C4" s="40">
        <v>7.5</v>
      </c>
      <c r="D4" s="53" t="s">
        <v>58</v>
      </c>
      <c r="E4" s="53" t="s">
        <v>78</v>
      </c>
    </row>
    <row r="5" spans="1:6" x14ac:dyDescent="0.35">
      <c r="A5" s="54" t="str">
        <f>'Study Plan'!A20</f>
        <v>CH-XXX</v>
      </c>
      <c r="B5" s="54">
        <f>'Study Plan'!B20</f>
        <v>0</v>
      </c>
      <c r="C5" s="55">
        <v>7.5</v>
      </c>
      <c r="D5" s="50" t="s">
        <v>59</v>
      </c>
      <c r="E5" s="50" t="s">
        <v>78</v>
      </c>
    </row>
    <row r="6" spans="1:6" x14ac:dyDescent="0.35">
      <c r="A6" s="51" t="str">
        <f>'Study Plan'!A17</f>
        <v>SDT-102</v>
      </c>
      <c r="B6" s="52" t="str">
        <f>'Study Plan'!B17</f>
        <v xml:space="preserve">Core Algorithms &amp; Data Structures </v>
      </c>
      <c r="C6" s="40">
        <v>7.5</v>
      </c>
      <c r="D6" s="53" t="s">
        <v>58</v>
      </c>
      <c r="E6" s="53" t="s">
        <v>79</v>
      </c>
    </row>
    <row r="7" spans="1:6" x14ac:dyDescent="0.35">
      <c r="A7" s="51" t="str">
        <f>'Study Plan'!A19</f>
        <v>SDT-110</v>
      </c>
      <c r="B7" s="52" t="str">
        <f>'Study Plan'!B19</f>
        <v>Compute Systems for AI &amp; Performance</v>
      </c>
      <c r="C7" s="40">
        <v>7.5</v>
      </c>
      <c r="D7" s="53" t="s">
        <v>58</v>
      </c>
      <c r="E7" s="53" t="s">
        <v>79</v>
      </c>
    </row>
    <row r="8" spans="1:6" x14ac:dyDescent="0.35">
      <c r="A8" s="54" t="str">
        <f>'Study Plan'!A21</f>
        <v>CH-XXX</v>
      </c>
      <c r="B8" s="54">
        <f>'Study Plan'!B21</f>
        <v>0</v>
      </c>
      <c r="C8" s="55">
        <v>7.5</v>
      </c>
      <c r="D8" s="50" t="s">
        <v>59</v>
      </c>
      <c r="E8" s="50" t="s">
        <v>79</v>
      </c>
    </row>
    <row r="10" spans="1:6" x14ac:dyDescent="0.35">
      <c r="A10" s="67" t="s">
        <v>76</v>
      </c>
      <c r="C10" s="56" t="s">
        <v>173</v>
      </c>
    </row>
    <row r="11" spans="1:6" x14ac:dyDescent="0.35">
      <c r="A11" s="67"/>
    </row>
    <row r="12" spans="1:6" x14ac:dyDescent="0.35">
      <c r="A12" s="67"/>
    </row>
    <row r="13" spans="1:6" ht="14.5" customHeight="1" x14ac:dyDescent="0.35">
      <c r="A13" s="85" t="s">
        <v>74</v>
      </c>
      <c r="B13" s="85"/>
      <c r="C13" s="56" t="str">
        <f>IF(A5="CH-233","CS",IF(A5="CH-140","PHDS",IF(A5="CH-150","MMDA",IF(A5="CH-340","ISCP",IF(A5="CH-330","IRPH","NONE")))))</f>
        <v>NONE</v>
      </c>
      <c r="D13" s="86" t="s">
        <v>126</v>
      </c>
      <c r="E13" s="86"/>
      <c r="F13" s="86"/>
    </row>
    <row r="14" spans="1:6" x14ac:dyDescent="0.35">
      <c r="A14" s="85"/>
      <c r="B14" s="85"/>
      <c r="D14" s="86"/>
      <c r="E14" s="86"/>
      <c r="F14" s="86"/>
    </row>
    <row r="15" spans="1:6" x14ac:dyDescent="0.35">
      <c r="A15" s="67"/>
      <c r="B15" s="67"/>
      <c r="D15" s="86"/>
      <c r="E15" s="86"/>
      <c r="F15" s="86"/>
    </row>
    <row r="16" spans="1:6" x14ac:dyDescent="0.35">
      <c r="A16" s="85" t="s">
        <v>77</v>
      </c>
      <c r="B16" s="85"/>
      <c r="C16" s="56" t="str">
        <f>IF((A5="CH-330")*(A8="CH-331"),"IRPH",IF((A5="CH-233")*(A8="CH-234"),"CS","NONE"))</f>
        <v>NONE</v>
      </c>
    </row>
    <row r="17" spans="1:13" x14ac:dyDescent="0.35">
      <c r="A17" s="85"/>
      <c r="B17" s="85"/>
    </row>
    <row r="19" spans="1:13" ht="18.5" x14ac:dyDescent="0.45">
      <c r="A19" s="75" t="s">
        <v>75</v>
      </c>
      <c r="B19" s="75"/>
      <c r="C19" s="75"/>
      <c r="D19" s="75"/>
      <c r="E19" s="75"/>
    </row>
    <row r="20" spans="1:13" x14ac:dyDescent="0.35">
      <c r="A20" s="14" t="s">
        <v>53</v>
      </c>
      <c r="B20" s="14" t="s">
        <v>54</v>
      </c>
      <c r="C20" s="14" t="s">
        <v>46</v>
      </c>
      <c r="D20" s="14" t="s">
        <v>57</v>
      </c>
      <c r="E20" s="14" t="s">
        <v>6</v>
      </c>
    </row>
    <row r="21" spans="1:13" x14ac:dyDescent="0.35">
      <c r="A21" s="64" t="e">
        <f>'Study Plan'!#REF!</f>
        <v>#REF!</v>
      </c>
      <c r="B21" s="64" t="e">
        <f>'Study Plan'!#REF!</f>
        <v>#REF!</v>
      </c>
      <c r="C21" s="62">
        <v>5</v>
      </c>
      <c r="D21" s="65" t="s">
        <v>58</v>
      </c>
      <c r="E21" s="66" t="s">
        <v>78</v>
      </c>
    </row>
    <row r="22" spans="1:13" x14ac:dyDescent="0.35">
      <c r="A22" s="64" t="e">
        <f>'Study Plan'!#REF!</f>
        <v>#REF!</v>
      </c>
      <c r="B22" s="64" t="e">
        <f>'Study Plan'!#REF!</f>
        <v>#REF!</v>
      </c>
      <c r="C22" s="62">
        <v>5</v>
      </c>
      <c r="D22" s="65" t="s">
        <v>58</v>
      </c>
      <c r="E22" s="66" t="s">
        <v>79</v>
      </c>
    </row>
    <row r="23" spans="1:13" x14ac:dyDescent="0.35">
      <c r="G23" s="76" t="s">
        <v>138</v>
      </c>
      <c r="H23" s="77"/>
      <c r="I23" s="77"/>
      <c r="J23" s="77"/>
      <c r="K23" s="77"/>
      <c r="L23" s="77"/>
      <c r="M23" s="78"/>
    </row>
    <row r="24" spans="1:13" ht="18.5" x14ac:dyDescent="0.45">
      <c r="A24" s="75" t="s">
        <v>70</v>
      </c>
      <c r="B24" s="75"/>
      <c r="C24" s="75"/>
      <c r="D24" s="75"/>
      <c r="E24" s="75"/>
      <c r="G24" s="79"/>
      <c r="H24" s="80"/>
      <c r="I24" s="80"/>
      <c r="J24" s="80"/>
      <c r="K24" s="80"/>
      <c r="L24" s="80"/>
      <c r="M24" s="81"/>
    </row>
    <row r="25" spans="1:13" ht="29" x14ac:dyDescent="0.35">
      <c r="A25" s="57" t="str">
        <f>'Study Plan'!A47</f>
        <v>CTLA-GER-XX/ CTHU-HUM-XXX</v>
      </c>
      <c r="B25" s="57" t="str">
        <f>'Study Plan'!B47</f>
        <v>Please select:</v>
      </c>
      <c r="C25" s="47">
        <v>2.5</v>
      </c>
      <c r="D25" s="47" t="s">
        <v>59</v>
      </c>
      <c r="E25" s="46" t="s">
        <v>78</v>
      </c>
      <c r="G25" s="79"/>
      <c r="H25" s="80"/>
      <c r="I25" s="80"/>
      <c r="J25" s="80"/>
      <c r="K25" s="80"/>
      <c r="L25" s="80"/>
      <c r="M25" s="81"/>
    </row>
    <row r="26" spans="1:13" ht="29" x14ac:dyDescent="0.35">
      <c r="A26" s="57" t="str">
        <f>'Study Plan'!A48</f>
        <v>CTLA-GER-XX/ CTHU-HUM-XXX</v>
      </c>
      <c r="B26" s="57" t="str">
        <f>'Study Plan'!B48</f>
        <v>Please select:</v>
      </c>
      <c r="C26" s="47">
        <v>2.5</v>
      </c>
      <c r="D26" s="47" t="s">
        <v>59</v>
      </c>
      <c r="E26" s="46" t="s">
        <v>79</v>
      </c>
      <c r="G26" s="79"/>
      <c r="H26" s="80"/>
      <c r="I26" s="80"/>
      <c r="J26" s="80"/>
      <c r="K26" s="80"/>
      <c r="L26" s="80"/>
      <c r="M26" s="81"/>
    </row>
    <row r="27" spans="1:13" x14ac:dyDescent="0.35">
      <c r="G27" s="79"/>
      <c r="H27" s="80"/>
      <c r="I27" s="80"/>
      <c r="J27" s="80"/>
      <c r="K27" s="80"/>
      <c r="L27" s="80"/>
      <c r="M27" s="81"/>
    </row>
    <row r="28" spans="1:13" x14ac:dyDescent="0.35">
      <c r="G28" s="79"/>
      <c r="H28" s="80"/>
      <c r="I28" s="80"/>
      <c r="J28" s="80"/>
      <c r="K28" s="80"/>
      <c r="L28" s="80"/>
      <c r="M28" s="81"/>
    </row>
    <row r="29" spans="1:13" x14ac:dyDescent="0.35">
      <c r="G29" s="82"/>
      <c r="H29" s="83"/>
      <c r="I29" s="83"/>
      <c r="J29" s="83"/>
      <c r="K29" s="83"/>
      <c r="L29" s="83"/>
      <c r="M29" s="84"/>
    </row>
  </sheetData>
  <mergeCells count="7">
    <mergeCell ref="A1:E1"/>
    <mergeCell ref="A19:E19"/>
    <mergeCell ref="A24:E24"/>
    <mergeCell ref="G23:M29"/>
    <mergeCell ref="A13:B14"/>
    <mergeCell ref="A16:B17"/>
    <mergeCell ref="D13:F1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39248-A7D0-4E19-8E7C-4A6D8B9862E3}">
  <dimension ref="A1:B13"/>
  <sheetViews>
    <sheetView workbookViewId="0">
      <selection activeCell="G9" sqref="G9"/>
    </sheetView>
  </sheetViews>
  <sheetFormatPr defaultRowHeight="14.5" x14ac:dyDescent="0.35"/>
  <cols>
    <col min="1" max="1" width="12.54296875" customWidth="1"/>
    <col min="2" max="2" width="12.08984375" customWidth="1"/>
  </cols>
  <sheetData>
    <row r="1" spans="1:2" x14ac:dyDescent="0.35">
      <c r="A1" t="s">
        <v>6</v>
      </c>
      <c r="B1" t="s">
        <v>55</v>
      </c>
    </row>
    <row r="3" spans="1:2" x14ac:dyDescent="0.35">
      <c r="A3" s="43" t="s">
        <v>78</v>
      </c>
      <c r="B3" s="43">
        <f>SUMIF('Study Plan'!I$14:I$82, A3, 'Study Plan'!C$14:C$82)</f>
        <v>25</v>
      </c>
    </row>
    <row r="4" spans="1:2" x14ac:dyDescent="0.35">
      <c r="A4" s="43" t="s">
        <v>79</v>
      </c>
      <c r="B4" s="43">
        <f>SUMIF('Study Plan'!I$14:I$82, A4, 'Study Plan'!C$14:C$82)</f>
        <v>30</v>
      </c>
    </row>
    <row r="5" spans="1:2" x14ac:dyDescent="0.35">
      <c r="A5" s="43" t="s">
        <v>137</v>
      </c>
      <c r="B5" s="43">
        <f>SUMIF('Study Plan'!I$14:I$82, A5, 'Study Plan'!C$14:C$82)</f>
        <v>15</v>
      </c>
    </row>
    <row r="6" spans="1:2" x14ac:dyDescent="0.35">
      <c r="A6" s="43" t="s">
        <v>119</v>
      </c>
      <c r="B6" s="43">
        <f>SUMIF('Study Plan'!I$14:I$82, A6, 'Study Plan'!C$14:C$82)</f>
        <v>0</v>
      </c>
    </row>
    <row r="7" spans="1:2" x14ac:dyDescent="0.35">
      <c r="A7" s="43" t="s">
        <v>120</v>
      </c>
      <c r="B7" s="43">
        <f>SUMIF('Study Plan'!I$14:I$82, A7, 'Study Plan'!C$14:C$82)</f>
        <v>0</v>
      </c>
    </row>
    <row r="8" spans="1:2" x14ac:dyDescent="0.35">
      <c r="A8" s="43" t="s">
        <v>122</v>
      </c>
      <c r="B8" s="43">
        <f>SUMIF('Study Plan'!I$14:I$82, A8, 'Study Plan'!C$14:C$82)</f>
        <v>0</v>
      </c>
    </row>
    <row r="9" spans="1:2" x14ac:dyDescent="0.35">
      <c r="A9" s="43" t="s">
        <v>123</v>
      </c>
      <c r="B9" s="43">
        <f>SUMIF('Study Plan'!I$14:I$82, A9, 'Study Plan'!C$14:C$82)</f>
        <v>0</v>
      </c>
    </row>
    <row r="10" spans="1:2" x14ac:dyDescent="0.35">
      <c r="A10" s="43" t="s">
        <v>139</v>
      </c>
      <c r="B10" s="43">
        <f>SUMIF('Study Plan'!I$14:I$82, A10, 'Study Plan'!C$14:C$82)</f>
        <v>0</v>
      </c>
    </row>
    <row r="11" spans="1:2" x14ac:dyDescent="0.35">
      <c r="A11" s="43" t="s">
        <v>140</v>
      </c>
      <c r="B11" s="43">
        <f>SUMIF('Study Plan'!I$14:I$82, A11, 'Study Plan'!C$14:C$82)</f>
        <v>0</v>
      </c>
    </row>
    <row r="12" spans="1:2" ht="15" thickBot="1" x14ac:dyDescent="0.4">
      <c r="A12" s="44"/>
      <c r="B12" s="44"/>
    </row>
    <row r="13" spans="1:2" x14ac:dyDescent="0.35">
      <c r="A13" t="s">
        <v>56</v>
      </c>
      <c r="B13">
        <f>SUM(B3:B11)</f>
        <v>70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DD893-DB55-4A50-9167-B2E645318503}">
  <dimension ref="A1:E48"/>
  <sheetViews>
    <sheetView zoomScale="90" zoomScaleNormal="90" workbookViewId="0">
      <selection activeCell="A3" sqref="A3"/>
    </sheetView>
  </sheetViews>
  <sheetFormatPr defaultColWidth="8.81640625" defaultRowHeight="14.5" x14ac:dyDescent="0.35"/>
  <cols>
    <col min="1" max="1" width="21.6328125" customWidth="1"/>
    <col min="2" max="2" width="25.81640625" customWidth="1"/>
    <col min="3" max="3" width="9.1796875" customWidth="1"/>
    <col min="4" max="4" width="34.453125" customWidth="1"/>
    <col min="5" max="5" width="8.08984375" customWidth="1"/>
    <col min="8" max="8" width="43.36328125" customWidth="1"/>
  </cols>
  <sheetData>
    <row r="1" spans="1:5" ht="18.5" x14ac:dyDescent="0.45">
      <c r="A1" s="75" t="s">
        <v>35</v>
      </c>
      <c r="B1" s="75"/>
      <c r="C1" s="75"/>
      <c r="D1" s="75"/>
    </row>
    <row r="2" spans="1:5" ht="18.5" x14ac:dyDescent="0.45">
      <c r="A2" s="13"/>
      <c r="B2" s="13"/>
      <c r="C2" s="13"/>
      <c r="D2" s="13"/>
    </row>
    <row r="4" spans="1:5" x14ac:dyDescent="0.35">
      <c r="A4" s="14" t="s">
        <v>36</v>
      </c>
      <c r="B4" s="14" t="s">
        <v>37</v>
      </c>
    </row>
    <row r="5" spans="1:5" ht="42.65" customHeight="1" x14ac:dyDescent="0.35">
      <c r="A5" s="25" t="s">
        <v>53</v>
      </c>
      <c r="B5" s="25" t="s">
        <v>54</v>
      </c>
      <c r="C5" s="26" t="s">
        <v>19</v>
      </c>
      <c r="D5" s="26" t="s">
        <v>112</v>
      </c>
      <c r="E5" s="26" t="s">
        <v>38</v>
      </c>
    </row>
    <row r="6" spans="1:5" x14ac:dyDescent="0.35">
      <c r="A6" s="8"/>
      <c r="B6" s="8"/>
      <c r="C6" s="40"/>
      <c r="D6" s="8"/>
      <c r="E6" s="8"/>
    </row>
    <row r="7" spans="1:5" x14ac:dyDescent="0.35">
      <c r="A7" s="8"/>
      <c r="B7" s="8"/>
      <c r="C7" s="40"/>
      <c r="D7" s="8"/>
      <c r="E7" s="8"/>
    </row>
    <row r="8" spans="1:5" x14ac:dyDescent="0.35">
      <c r="A8" s="8"/>
      <c r="B8" s="8"/>
      <c r="C8" s="40"/>
      <c r="D8" s="8"/>
      <c r="E8" s="8"/>
    </row>
    <row r="9" spans="1:5" x14ac:dyDescent="0.35">
      <c r="A9" s="8"/>
      <c r="B9" s="8"/>
      <c r="C9" s="40"/>
      <c r="D9" s="8"/>
      <c r="E9" s="8"/>
    </row>
    <row r="10" spans="1:5" x14ac:dyDescent="0.35">
      <c r="A10" s="8"/>
      <c r="B10" s="8"/>
      <c r="C10" s="40"/>
      <c r="D10" s="8"/>
      <c r="E10" s="8"/>
    </row>
    <row r="11" spans="1:5" x14ac:dyDescent="0.35">
      <c r="A11" s="8"/>
      <c r="B11" s="8"/>
      <c r="C11" s="40"/>
      <c r="D11" s="8"/>
      <c r="E11" s="8"/>
    </row>
    <row r="12" spans="1:5" x14ac:dyDescent="0.35">
      <c r="A12" s="8"/>
      <c r="B12" s="8"/>
      <c r="C12" s="40"/>
      <c r="D12" s="8"/>
      <c r="E12" s="8"/>
    </row>
    <row r="13" spans="1:5" x14ac:dyDescent="0.35">
      <c r="A13" s="8"/>
      <c r="B13" s="8"/>
      <c r="C13" s="40"/>
      <c r="D13" s="8"/>
      <c r="E13" s="8"/>
    </row>
    <row r="14" spans="1:5" x14ac:dyDescent="0.35">
      <c r="A14" s="8"/>
      <c r="B14" s="8"/>
      <c r="C14" s="40"/>
      <c r="D14" s="8"/>
      <c r="E14" s="8"/>
    </row>
    <row r="15" spans="1:5" x14ac:dyDescent="0.35">
      <c r="A15" s="8"/>
      <c r="B15" s="8"/>
      <c r="C15" s="40"/>
      <c r="D15" s="8"/>
      <c r="E15" s="8"/>
    </row>
    <row r="16" spans="1:5" x14ac:dyDescent="0.35">
      <c r="A16" s="8"/>
      <c r="B16" s="8"/>
      <c r="C16" s="40"/>
      <c r="D16" s="8"/>
      <c r="E16" s="8"/>
    </row>
    <row r="17" spans="1:5" x14ac:dyDescent="0.35">
      <c r="A17" s="8"/>
      <c r="B17" s="8"/>
      <c r="C17" s="40"/>
      <c r="D17" s="8"/>
      <c r="E17" s="8"/>
    </row>
    <row r="18" spans="1:5" x14ac:dyDescent="0.35">
      <c r="A18" s="8"/>
      <c r="B18" s="8"/>
      <c r="C18" s="40"/>
      <c r="D18" s="8"/>
      <c r="E18" s="8"/>
    </row>
    <row r="19" spans="1:5" x14ac:dyDescent="0.35">
      <c r="A19" s="8"/>
      <c r="B19" s="8"/>
      <c r="C19" s="40"/>
      <c r="D19" s="8"/>
      <c r="E19" s="8"/>
    </row>
    <row r="21" spans="1:5" x14ac:dyDescent="0.35">
      <c r="B21" s="14" t="s">
        <v>39</v>
      </c>
      <c r="C21" s="28">
        <f>SUM(C6:C19)</f>
        <v>0</v>
      </c>
    </row>
    <row r="24" spans="1:5" x14ac:dyDescent="0.35">
      <c r="A24" s="14" t="s">
        <v>40</v>
      </c>
      <c r="B24" s="14" t="s">
        <v>37</v>
      </c>
    </row>
    <row r="25" spans="1:5" ht="43.25" customHeight="1" x14ac:dyDescent="0.35">
      <c r="A25" s="25" t="s">
        <v>53</v>
      </c>
      <c r="B25" s="25" t="s">
        <v>54</v>
      </c>
      <c r="C25" s="26" t="s">
        <v>19</v>
      </c>
      <c r="D25" s="26" t="s">
        <v>112</v>
      </c>
      <c r="E25" s="26" t="s">
        <v>38</v>
      </c>
    </row>
    <row r="26" spans="1:5" x14ac:dyDescent="0.35">
      <c r="A26" s="8"/>
      <c r="B26" s="8"/>
      <c r="C26" s="40"/>
      <c r="D26" s="8"/>
      <c r="E26" s="8"/>
    </row>
    <row r="27" spans="1:5" x14ac:dyDescent="0.35">
      <c r="A27" s="8"/>
      <c r="B27" s="8"/>
      <c r="C27" s="40"/>
      <c r="D27" s="8"/>
      <c r="E27" s="8"/>
    </row>
    <row r="28" spans="1:5" x14ac:dyDescent="0.35">
      <c r="A28" s="8"/>
      <c r="B28" s="8"/>
      <c r="C28" s="40"/>
      <c r="D28" s="8"/>
      <c r="E28" s="8"/>
    </row>
    <row r="29" spans="1:5" x14ac:dyDescent="0.35">
      <c r="A29" s="8"/>
      <c r="B29" s="8"/>
      <c r="C29" s="40"/>
      <c r="D29" s="8"/>
      <c r="E29" s="8"/>
    </row>
    <row r="30" spans="1:5" x14ac:dyDescent="0.35">
      <c r="A30" s="8"/>
      <c r="B30" s="8"/>
      <c r="C30" s="40"/>
      <c r="D30" s="8"/>
      <c r="E30" s="8"/>
    </row>
    <row r="31" spans="1:5" x14ac:dyDescent="0.35">
      <c r="A31" s="8"/>
      <c r="B31" s="8"/>
      <c r="C31" s="40"/>
      <c r="D31" s="8"/>
      <c r="E31" s="8"/>
    </row>
    <row r="32" spans="1:5" x14ac:dyDescent="0.35">
      <c r="A32" s="8"/>
      <c r="B32" s="8"/>
      <c r="C32" s="40"/>
      <c r="D32" s="8"/>
      <c r="E32" s="8"/>
    </row>
    <row r="33" spans="1:5" x14ac:dyDescent="0.35">
      <c r="A33" s="8"/>
      <c r="B33" s="8"/>
      <c r="C33" s="40"/>
      <c r="D33" s="8"/>
      <c r="E33" s="8"/>
    </row>
    <row r="34" spans="1:5" x14ac:dyDescent="0.35">
      <c r="A34" s="8"/>
      <c r="B34" s="8"/>
      <c r="C34" s="40"/>
      <c r="D34" s="8"/>
      <c r="E34" s="8"/>
    </row>
    <row r="35" spans="1:5" x14ac:dyDescent="0.35">
      <c r="A35" s="8"/>
      <c r="B35" s="8"/>
      <c r="C35" s="40"/>
      <c r="D35" s="8"/>
      <c r="E35" s="8"/>
    </row>
    <row r="36" spans="1:5" x14ac:dyDescent="0.35">
      <c r="A36" s="8"/>
      <c r="B36" s="8"/>
      <c r="C36" s="40"/>
      <c r="D36" s="8"/>
      <c r="E36" s="8"/>
    </row>
    <row r="37" spans="1:5" x14ac:dyDescent="0.35">
      <c r="A37" s="8"/>
      <c r="B37" s="8"/>
      <c r="C37" s="40"/>
      <c r="D37" s="8"/>
      <c r="E37" s="8"/>
    </row>
    <row r="38" spans="1:5" x14ac:dyDescent="0.35">
      <c r="A38" s="8"/>
      <c r="B38" s="8"/>
      <c r="C38" s="40"/>
      <c r="D38" s="8"/>
      <c r="E38" s="8"/>
    </row>
    <row r="39" spans="1:5" x14ac:dyDescent="0.35">
      <c r="A39" s="8"/>
      <c r="B39" s="8"/>
      <c r="C39" s="40"/>
      <c r="D39" s="8"/>
      <c r="E39" s="8"/>
    </row>
    <row r="41" spans="1:5" x14ac:dyDescent="0.35">
      <c r="B41" s="14" t="s">
        <v>41</v>
      </c>
      <c r="C41" s="28">
        <f>SUM(C26:C39)</f>
        <v>0</v>
      </c>
    </row>
    <row r="42" spans="1:5" x14ac:dyDescent="0.35">
      <c r="C42" s="28"/>
    </row>
    <row r="43" spans="1:5" x14ac:dyDescent="0.35">
      <c r="B43" s="14" t="s">
        <v>42</v>
      </c>
      <c r="C43" s="28">
        <f>C21+C41</f>
        <v>0</v>
      </c>
      <c r="D43" s="27" t="s">
        <v>43</v>
      </c>
      <c r="E43" s="28">
        <f>'Study Plan'!$B$84+'Extension Semesters'!C43</f>
        <v>0</v>
      </c>
    </row>
    <row r="45" spans="1:5" ht="15" thickBot="1" x14ac:dyDescent="0.4"/>
    <row r="46" spans="1:5" x14ac:dyDescent="0.35">
      <c r="A46" s="30"/>
      <c r="B46" s="31"/>
      <c r="C46" s="31"/>
      <c r="D46" s="31"/>
      <c r="E46" s="32"/>
    </row>
    <row r="47" spans="1:5" ht="15" thickBot="1" x14ac:dyDescent="0.4">
      <c r="A47" s="33" t="s">
        <v>45</v>
      </c>
      <c r="B47" s="14"/>
      <c r="C47" s="34"/>
      <c r="E47" s="35"/>
    </row>
    <row r="48" spans="1:5" ht="15" thickBot="1" x14ac:dyDescent="0.4">
      <c r="A48" s="36"/>
      <c r="B48" s="37"/>
      <c r="C48" s="37"/>
      <c r="D48" s="37"/>
      <c r="E48" s="38"/>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896336E3FBA254A919EDF127534ABED" ma:contentTypeVersion="12" ma:contentTypeDescription="Create a new document." ma:contentTypeScope="" ma:versionID="2a648b747bc9c0701cf1435a577a2cf7">
  <xsd:schema xmlns:xsd="http://www.w3.org/2001/XMLSchema" xmlns:xs="http://www.w3.org/2001/XMLSchema" xmlns:p="http://schemas.microsoft.com/office/2006/metadata/properties" xmlns:ns2="4bb8972d-6d46-4074-a72f-dd9edcc01ebb" xmlns:ns3="05874585-1011-4c02-bdbc-8de0eed46875" targetNamespace="http://schemas.microsoft.com/office/2006/metadata/properties" ma:root="true" ma:fieldsID="97bd2f67a93e8cbdece998c8a9ee826c" ns2:_="" ns3:_="">
    <xsd:import namespace="4bb8972d-6d46-4074-a72f-dd9edcc01ebb"/>
    <xsd:import namespace="05874585-1011-4c02-bdbc-8de0eed468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b8972d-6d46-4074-a72f-dd9edcc01e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874585-1011-4c02-bdbc-8de0eed4687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E26B77-11CE-4C1E-8824-9B8E55059409}">
  <ds:schemaRefs>
    <ds:schemaRef ds:uri="http://schemas.microsoft.com/sharepoint/v3/contenttype/forms"/>
  </ds:schemaRefs>
</ds:datastoreItem>
</file>

<file path=customXml/itemProps2.xml><?xml version="1.0" encoding="utf-8"?>
<ds:datastoreItem xmlns:ds="http://schemas.openxmlformats.org/officeDocument/2006/customXml" ds:itemID="{794050F0-E806-4533-897B-3552C72953B2}">
  <ds:schemaRefs>
    <ds:schemaRef ds:uri="http://schemas.microsoft.com/office/2006/documentManagement/types"/>
    <ds:schemaRef ds:uri="http://purl.org/dc/elements/1.1/"/>
    <ds:schemaRef ds:uri="e53f908f-34e7-4c58-a4c8-d6911175ab2e"/>
    <ds:schemaRef ds:uri="http://purl.org/dc/terms/"/>
    <ds:schemaRef ds:uri="http://schemas.microsoft.com/office/2006/metadata/properties"/>
    <ds:schemaRef ds:uri="http://purl.org/dc/dcmitype/"/>
    <ds:schemaRef ds:uri="http://www.w3.org/XML/1998/namespace"/>
    <ds:schemaRef ds:uri="526da30d-7ad6-4d2a-afe1-524778b907d1"/>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FE2613E3-08FC-4452-AABA-CB26A48FD53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Study Plan</vt:lpstr>
      <vt:lpstr>Entry Advising Form</vt:lpstr>
      <vt:lpstr>Workload Balance</vt:lpstr>
      <vt:lpstr>Extension Semesters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Ahrens, Mareike</dc:creator>
  <cp:lastModifiedBy>Elo-Schäfer, Johanna</cp:lastModifiedBy>
  <cp:lastPrinted>2026-07-30T09:40:46Z</cp:lastPrinted>
  <dcterms:created xsi:type="dcterms:W3CDTF">2019-11-26T14:01:12Z</dcterms:created>
  <dcterms:modified xsi:type="dcterms:W3CDTF">2026-07-30T10:13:02Z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0x0101007896336E3FBA254A919EDF127534ABED</vt:lpwstr>
  </property>
  <property fmtid="{D5CDD505-2E9C-101B-9397-08002B2CF9AE}" pid="3" name="Order">
    <vt:r8>594800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